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tabRatio="956" firstSheet="2" activeTab="5"/>
  </bookViews>
  <sheets>
    <sheet name="SQTYELTOHBQOTP" sheetId="14" state="veryHidden" r:id="rId1"/>
    <sheet name="LFAFQGJ" sheetId="15" state="veryHidden" r:id="rId2"/>
    <sheet name="封皮" sheetId="100" r:id="rId3"/>
    <sheet name="目录" sheetId="99" r:id="rId4"/>
    <sheet name="1一般公共预算收入表" sheetId="75" r:id="rId5"/>
    <sheet name="2一般公共预算支出表" sheetId="76" r:id="rId6"/>
    <sheet name="3本级一般公共预算收入" sheetId="55" r:id="rId7"/>
    <sheet name="4本级一般公共预算支出" sheetId="65" r:id="rId8"/>
    <sheet name="5本级一般公共预算功能分类" sheetId="125" r:id="rId9"/>
    <sheet name="6本级一般预算基本支出经济" sheetId="88" r:id="rId10"/>
    <sheet name="7税收返还及一般预算分项目表" sheetId="110" r:id="rId11"/>
    <sheet name="8专项转移支付到项目" sheetId="90" r:id="rId12"/>
    <sheet name="9对下税收返还及转移支付分地区表" sheetId="91" r:id="rId13"/>
    <sheet name="10基金收入表" sheetId="77" r:id="rId14"/>
    <sheet name="11基金支出表" sheetId="78" r:id="rId15"/>
    <sheet name="12本级基金收入" sheetId="56" r:id="rId16"/>
    <sheet name="13本级基金支出" sheetId="66" r:id="rId17"/>
    <sheet name="14基金转移支付分项目" sheetId="96" r:id="rId18"/>
    <sheet name="15基金转移支付分地区" sheetId="97" r:id="rId19"/>
    <sheet name="16国有资本经营收入表" sheetId="79" r:id="rId20"/>
    <sheet name="17国有资本经营支出表" sheetId="80" r:id="rId21"/>
    <sheet name="18本级国有资本经营收入" sheetId="83" r:id="rId22"/>
    <sheet name="19本级国有资本经营支出" sheetId="84" r:id="rId23"/>
    <sheet name="20国资转移支付" sheetId="98" r:id="rId24"/>
    <sheet name="21社保收入表" sheetId="81" r:id="rId25"/>
    <sheet name="22社保支出表" sheetId="82" r:id="rId26"/>
    <sheet name="23社保余额表" sheetId="108" r:id="rId27"/>
    <sheet name="24本级社保收入" sheetId="58" r:id="rId28"/>
    <sheet name="25本级社保支出" sheetId="68" r:id="rId29"/>
    <sheet name="26本级社保余额表" sheetId="109" r:id="rId30"/>
    <sheet name="27限额余额表 (2)" sheetId="131" r:id="rId31"/>
    <sheet name="28一般债务余额情况 (2)" sheetId="132" r:id="rId32"/>
    <sheet name="29一般限额余额 (2)" sheetId="133" r:id="rId33"/>
    <sheet name="30专项债务余额情况 (2)" sheetId="134" r:id="rId34"/>
    <sheet name="31专项限额余额 (2)" sheetId="135" r:id="rId35"/>
    <sheet name="32上年发行情况 (2)" sheetId="136" r:id="rId36"/>
    <sheet name="33债券分年偿还计划 (2)" sheetId="137" r:id="rId37"/>
    <sheet name="34新增债券和政府外贷额度安排情况表 (2)" sheetId="138" r:id="rId38"/>
    <sheet name="35新增债券项目用途表 (2)" sheetId="139" r:id="rId39"/>
    <sheet name="36政府债券发行情况 (2)" sheetId="140" r:id="rId40"/>
    <sheet name="37债券发行及还本付息情况表 (2)" sheetId="141" r:id="rId41"/>
    <sheet name="38.2023年全区债务收支计划" sheetId="142" r:id="rId42"/>
    <sheet name="39.2023年本级债务收支计划" sheetId="143" r:id="rId43"/>
    <sheet name="40-1重大政策和重点项目等绩效目标" sheetId="124" r:id="rId44"/>
    <sheet name="40-2重大政策和重点项目等绩效目标" sheetId="126" r:id="rId45"/>
    <sheet name="40-3重大政策和重点项目等绩效目标" sheetId="130" r:id="rId46"/>
    <sheet name="40-4重大政策和重点项目等绩效目标" sheetId="129" r:id="rId47"/>
  </sheets>
  <definedNames>
    <definedName name="_xlnm._FilterDatabase" localSheetId="19" hidden="1">'16国有资本经营收入表'!$B$25:$C$26</definedName>
    <definedName name="_xlnm._FilterDatabase" localSheetId="37" hidden="1">'34新增债券和政府外贷额度安排情况表 (2)'!$A$6:$F$19</definedName>
    <definedName name="_xlnm._FilterDatabase" localSheetId="8" hidden="1">'5本级一般公共预算功能分类'!$A$4:$C$1148</definedName>
    <definedName name="_xlnm.Print_Area" localSheetId="23">'20国资转移支付'!$A$1:$D$14</definedName>
    <definedName name="_xlnm.Print_Area" localSheetId="26">'23社保余额表'!$A$1:$B$13</definedName>
    <definedName name="_xlnm.Print_Area" localSheetId="29">'26本级社保余额表'!$A$1:$B$11</definedName>
    <definedName name="_xlnm.Print_Area" localSheetId="30">'27限额余额表 (2)'!$A$1:$E$5</definedName>
    <definedName name="_xlnm.Print_Area" localSheetId="32">'29一般限额余额 (2)'!$A$1:$E$5</definedName>
    <definedName name="_xlnm.Print_Area" localSheetId="34">'31专项限额余额 (2)'!$A$1:$E$5</definedName>
    <definedName name="_xlnm.Print_Area" localSheetId="35">'32上年发行情况 (2)'!$A$1:$H$6</definedName>
    <definedName name="_xlnm.Print_Area" localSheetId="37">'34新增债券和政府外贷额度安排情况表 (2)'!$A$1:$F$19</definedName>
    <definedName name="_xlnm.Print_Area" localSheetId="6">'3本级一般公共预算收入'!$A$1:$D$38</definedName>
    <definedName name="_xlnm.Print_Area" localSheetId="43">'40-1重大政策和重点项目等绩效目标'!$A$1:$E$29</definedName>
    <definedName name="_xlnm.Print_Area" localSheetId="8">'5本级一般公共预算功能分类'!$A$1:$C$1148</definedName>
    <definedName name="_xlnm.Print_Area" localSheetId="10">'7税收返还及一般预算分项目表'!$A$1:$C$35</definedName>
    <definedName name="_xlnm.Print_Area" localSheetId="11">'8专项转移支付到项目'!$A$1:$B$48</definedName>
    <definedName name="_xlnm.Print_Titles" localSheetId="13">'10基金收入表'!$2:$4</definedName>
    <definedName name="_xlnm.Print_Titles" localSheetId="14">'11基金支出表'!$2:$3</definedName>
    <definedName name="_xlnm.Print_Titles" localSheetId="24">'21社保收入表'!$1:$4</definedName>
    <definedName name="_xlnm.Print_Titles" localSheetId="25">'22社保支出表'!$2:$4</definedName>
    <definedName name="_xlnm.Print_Titles" localSheetId="27">'24本级社保收入'!$1:$4</definedName>
    <definedName name="_xlnm.Print_Titles" localSheetId="28">'25本级社保支出'!$2:$4</definedName>
    <definedName name="_xlnm.Print_Titles" localSheetId="42">'39.2023年本级债务收支计划'!$2:$4</definedName>
    <definedName name="_xlnm.Print_Titles" localSheetId="8">'5本级一般公共预算功能分类'!$1:$4</definedName>
    <definedName name="_xlnm.Print_Titles" localSheetId="9">'6本级一般预算基本支出经济'!$2:$4</definedName>
    <definedName name="_xlnm.Print_Titles" localSheetId="11">'8专项转移支付到项目'!$4:$4</definedName>
    <definedName name="地区名称" localSheetId="30">#REF!</definedName>
    <definedName name="地区名称" localSheetId="31">#REF!</definedName>
    <definedName name="地区名称" localSheetId="32">#REF!</definedName>
    <definedName name="地区名称" localSheetId="33">#REF!</definedName>
    <definedName name="地区名称" localSheetId="34">#REF!</definedName>
    <definedName name="地区名称" localSheetId="35">#REF!</definedName>
    <definedName name="地区名称" localSheetId="36">#REF!</definedName>
    <definedName name="地区名称" localSheetId="37">#REF!</definedName>
    <definedName name="地区名称" localSheetId="38">#REF!</definedName>
    <definedName name="地区名称" localSheetId="39">#REF!</definedName>
    <definedName name="地区名称" localSheetId="40">#REF!</definedName>
    <definedName name="地区名称" localSheetId="41">#REF!</definedName>
    <definedName name="地区名称" localSheetId="42">#REF!</definedName>
    <definedName name="地区名称">#REF!</definedName>
  </definedNames>
  <calcPr calcId="124519"/>
</workbook>
</file>

<file path=xl/calcChain.xml><?xml version="1.0" encoding="utf-8"?>
<calcChain xmlns="http://schemas.openxmlformats.org/spreadsheetml/2006/main">
  <c r="C5" i="78"/>
  <c r="B11" i="81" l="1"/>
  <c r="B50" i="143" l="1"/>
  <c r="B48"/>
  <c r="B47"/>
  <c r="B46"/>
  <c r="B41"/>
  <c r="B40"/>
  <c r="B25"/>
  <c r="B10"/>
  <c r="B7"/>
  <c r="B6"/>
  <c r="B24" i="142"/>
  <c r="B22"/>
  <c r="B21"/>
  <c r="B20"/>
  <c r="B15"/>
  <c r="B14"/>
  <c r="B11"/>
  <c r="B7"/>
  <c r="B6"/>
  <c r="B23" i="141"/>
  <c r="B20"/>
  <c r="B17"/>
  <c r="B16" s="1"/>
  <c r="B13"/>
  <c r="B10"/>
  <c r="B8"/>
  <c r="B6"/>
  <c r="B5" s="1"/>
  <c r="F19" i="140"/>
  <c r="F6"/>
  <c r="F5"/>
  <c r="C33" i="139"/>
  <c r="C31"/>
  <c r="C30"/>
  <c r="B30"/>
  <c r="C28"/>
  <c r="C23"/>
  <c r="C22"/>
  <c r="C21"/>
  <c r="B21"/>
  <c r="C18"/>
  <c r="C16"/>
  <c r="B16"/>
  <c r="C10"/>
  <c r="C6"/>
  <c r="B6"/>
  <c r="C5"/>
  <c r="B5"/>
  <c r="E6" i="138"/>
  <c r="C6"/>
  <c r="B6"/>
  <c r="C12" i="137"/>
  <c r="C11"/>
  <c r="C10"/>
  <c r="H9"/>
  <c r="G9"/>
  <c r="F9"/>
  <c r="E9"/>
  <c r="D9"/>
  <c r="C9"/>
  <c r="C8"/>
  <c r="C7"/>
  <c r="C6"/>
  <c r="H5"/>
  <c r="G5"/>
  <c r="F5"/>
  <c r="E5"/>
  <c r="D5"/>
  <c r="C5"/>
  <c r="F6" i="136"/>
  <c r="C6"/>
  <c r="B6"/>
  <c r="B7" i="134"/>
  <c r="B5" i="109"/>
  <c r="D49" i="68"/>
  <c r="C49"/>
  <c r="B49"/>
  <c r="D39"/>
  <c r="C39"/>
  <c r="B39"/>
  <c r="D13"/>
  <c r="D10"/>
  <c r="D9"/>
  <c r="C9"/>
  <c r="B9"/>
  <c r="D7"/>
  <c r="D6"/>
  <c r="D5"/>
  <c r="C5"/>
  <c r="B5"/>
  <c r="D50" i="58"/>
  <c r="C50"/>
  <c r="B50"/>
  <c r="D43"/>
  <c r="C43"/>
  <c r="B43"/>
  <c r="D42"/>
  <c r="C42"/>
  <c r="B42"/>
  <c r="D40"/>
  <c r="C40"/>
  <c r="B40"/>
  <c r="D39"/>
  <c r="C39"/>
  <c r="B39"/>
  <c r="D38"/>
  <c r="C38"/>
  <c r="B38"/>
  <c r="D37"/>
  <c r="C37"/>
  <c r="B37"/>
  <c r="D17"/>
  <c r="D16"/>
  <c r="D14"/>
  <c r="D13"/>
  <c r="D12"/>
  <c r="D11"/>
  <c r="C11"/>
  <c r="B11"/>
  <c r="D9"/>
  <c r="D8"/>
  <c r="D7"/>
  <c r="D6"/>
  <c r="D5"/>
  <c r="C5"/>
  <c r="B5"/>
  <c r="B5" i="108"/>
  <c r="D46" i="82"/>
  <c r="C46"/>
  <c r="B46"/>
  <c r="D39"/>
  <c r="C39"/>
  <c r="B39"/>
  <c r="D13"/>
  <c r="D10"/>
  <c r="D9"/>
  <c r="C9"/>
  <c r="B9"/>
  <c r="D7"/>
  <c r="D6"/>
  <c r="D5"/>
  <c r="C5"/>
  <c r="B5"/>
  <c r="C50" i="81"/>
  <c r="D46"/>
  <c r="C46"/>
  <c r="B46"/>
  <c r="D45"/>
  <c r="C45"/>
  <c r="B45"/>
  <c r="D43"/>
  <c r="C43"/>
  <c r="B43"/>
  <c r="D42"/>
  <c r="C42"/>
  <c r="B42"/>
  <c r="D41"/>
  <c r="C41"/>
  <c r="B41"/>
  <c r="C40"/>
  <c r="B40"/>
  <c r="B50" s="1"/>
  <c r="D50" s="1"/>
  <c r="C33"/>
  <c r="B33"/>
  <c r="D17"/>
  <c r="D16"/>
  <c r="D14"/>
  <c r="D13"/>
  <c r="D12"/>
  <c r="D11"/>
  <c r="C11"/>
  <c r="D9"/>
  <c r="D8"/>
  <c r="D7"/>
  <c r="D6"/>
  <c r="D5"/>
  <c r="C5"/>
  <c r="B5"/>
  <c r="C19" i="84"/>
  <c r="B19"/>
  <c r="C15"/>
  <c r="B15"/>
  <c r="D14"/>
  <c r="C14"/>
  <c r="B14"/>
  <c r="D11"/>
  <c r="D9"/>
  <c r="D5"/>
  <c r="C5"/>
  <c r="B5"/>
  <c r="B28" i="83"/>
  <c r="C24"/>
  <c r="B24"/>
  <c r="C23"/>
  <c r="D23" s="1"/>
  <c r="B23"/>
  <c r="D5"/>
  <c r="C5"/>
  <c r="B5"/>
  <c r="C15" i="80"/>
  <c r="B15"/>
  <c r="C14"/>
  <c r="D14" s="1"/>
  <c r="B14"/>
  <c r="B18" s="1"/>
  <c r="D11"/>
  <c r="D9"/>
  <c r="D5"/>
  <c r="C5"/>
  <c r="B5"/>
  <c r="C24" i="79"/>
  <c r="B24"/>
  <c r="C23"/>
  <c r="C27" s="1"/>
  <c r="B23"/>
  <c r="B27" s="1"/>
  <c r="D5"/>
  <c r="C5"/>
  <c r="B5"/>
  <c r="B89" i="66"/>
  <c r="C84"/>
  <c r="B84"/>
  <c r="C77"/>
  <c r="B77"/>
  <c r="C76"/>
  <c r="B76"/>
  <c r="B75"/>
  <c r="D58"/>
  <c r="C58"/>
  <c r="B58"/>
  <c r="D57"/>
  <c r="D56"/>
  <c r="D52"/>
  <c r="D50"/>
  <c r="D48"/>
  <c r="D47"/>
  <c r="C47"/>
  <c r="B47"/>
  <c r="D45"/>
  <c r="D43"/>
  <c r="C43"/>
  <c r="B43"/>
  <c r="D42"/>
  <c r="C42"/>
  <c r="B42"/>
  <c r="D38"/>
  <c r="B38"/>
  <c r="D35"/>
  <c r="D34"/>
  <c r="C34"/>
  <c r="B34"/>
  <c r="D33"/>
  <c r="D30"/>
  <c r="D29"/>
  <c r="D28"/>
  <c r="C28"/>
  <c r="B28"/>
  <c r="D27"/>
  <c r="D26"/>
  <c r="D25"/>
  <c r="D21"/>
  <c r="D18"/>
  <c r="D16"/>
  <c r="D15"/>
  <c r="D13"/>
  <c r="C12"/>
  <c r="C11" s="1"/>
  <c r="D11" s="1"/>
  <c r="B12"/>
  <c r="B11"/>
  <c r="D9"/>
  <c r="D8"/>
  <c r="C8"/>
  <c r="B8"/>
  <c r="C5"/>
  <c r="B5"/>
  <c r="C19" i="56"/>
  <c r="C15"/>
  <c r="C14"/>
  <c r="B14"/>
  <c r="B19" s="1"/>
  <c r="D13"/>
  <c r="C13"/>
  <c r="B13"/>
  <c r="D11"/>
  <c r="D9"/>
  <c r="D8"/>
  <c r="D7"/>
  <c r="D6"/>
  <c r="C27" i="78"/>
  <c r="B27"/>
  <c r="D25"/>
  <c r="D24"/>
  <c r="D22"/>
  <c r="C21"/>
  <c r="D21" s="1"/>
  <c r="B21"/>
  <c r="D15"/>
  <c r="D14"/>
  <c r="D13"/>
  <c r="D11"/>
  <c r="C10"/>
  <c r="D10" s="1"/>
  <c r="B10"/>
  <c r="C8"/>
  <c r="B8"/>
  <c r="B26" s="1"/>
  <c r="D19" i="77"/>
  <c r="C19"/>
  <c r="B19"/>
  <c r="C15"/>
  <c r="C14"/>
  <c r="B14"/>
  <c r="D13"/>
  <c r="C13"/>
  <c r="B13"/>
  <c r="D11"/>
  <c r="D9"/>
  <c r="D8"/>
  <c r="D7"/>
  <c r="D6"/>
  <c r="D13" i="91"/>
  <c r="C13"/>
  <c r="B13"/>
  <c r="B5" i="90"/>
  <c r="C26" i="110"/>
  <c r="C13"/>
  <c r="C6"/>
  <c r="C5"/>
  <c r="C57" i="88"/>
  <c r="C55"/>
  <c r="C49"/>
  <c r="C35"/>
  <c r="C22"/>
  <c r="C11"/>
  <c r="C6"/>
  <c r="C1141" i="125"/>
  <c r="C1140"/>
  <c r="C1135"/>
  <c r="C1131"/>
  <c r="C1104"/>
  <c r="C1098"/>
  <c r="C1087"/>
  <c r="C1086"/>
  <c r="C1056"/>
  <c r="C1055"/>
  <c r="C1048"/>
  <c r="C1038"/>
  <c r="C1037"/>
  <c r="C1035"/>
  <c r="C1023"/>
  <c r="C1005"/>
  <c r="C1004"/>
  <c r="C995"/>
  <c r="C979"/>
  <c r="C978"/>
  <c r="C975"/>
  <c r="C971"/>
  <c r="C961"/>
  <c r="C960"/>
  <c r="C942"/>
  <c r="C931"/>
  <c r="C905"/>
  <c r="C902"/>
  <c r="C849"/>
  <c r="C848"/>
  <c r="C845"/>
  <c r="C835"/>
  <c r="C829"/>
  <c r="C818"/>
  <c r="C791"/>
  <c r="C768"/>
  <c r="C742"/>
  <c r="C741"/>
  <c r="C739"/>
  <c r="C735"/>
  <c r="C732"/>
  <c r="C730"/>
  <c r="C719"/>
  <c r="C718"/>
  <c r="C716"/>
  <c r="C707"/>
  <c r="C705"/>
  <c r="C695"/>
  <c r="C675"/>
  <c r="C671"/>
  <c r="C662"/>
  <c r="C661"/>
  <c r="C659"/>
  <c r="C657"/>
  <c r="C648"/>
  <c r="C645"/>
  <c r="C641"/>
  <c r="C637"/>
  <c r="C632"/>
  <c r="C628"/>
  <c r="C625"/>
  <c r="C613"/>
  <c r="C609"/>
  <c r="C597"/>
  <c r="C592"/>
  <c r="C591"/>
  <c r="C589"/>
  <c r="C586"/>
  <c r="C578"/>
  <c r="C570"/>
  <c r="C567"/>
  <c r="C564"/>
  <c r="C561"/>
  <c r="C558"/>
  <c r="C544"/>
  <c r="C536"/>
  <c r="C529"/>
  <c r="C521"/>
  <c r="C511"/>
  <c r="C498"/>
  <c r="C490"/>
  <c r="C471"/>
  <c r="C470"/>
  <c r="C466"/>
  <c r="C458"/>
  <c r="C450"/>
  <c r="C439"/>
  <c r="C432"/>
  <c r="C416"/>
  <c r="C415"/>
  <c r="C412"/>
  <c r="C397"/>
  <c r="C383"/>
  <c r="C363"/>
  <c r="C362"/>
  <c r="C360"/>
  <c r="C353"/>
  <c r="C348"/>
  <c r="C345"/>
  <c r="C329"/>
  <c r="C322"/>
  <c r="C317"/>
  <c r="C316"/>
  <c r="C275"/>
  <c r="C266"/>
  <c r="C258"/>
  <c r="C240"/>
  <c r="C236"/>
  <c r="C221"/>
  <c r="C203"/>
  <c r="C179"/>
  <c r="C172"/>
  <c r="C165"/>
  <c r="C158"/>
  <c r="C151"/>
  <c r="C144"/>
  <c r="C138"/>
  <c r="C105"/>
  <c r="C96"/>
  <c r="C79"/>
  <c r="C71"/>
  <c r="C60"/>
  <c r="C49"/>
  <c r="C38"/>
  <c r="C27"/>
  <c r="C18"/>
  <c r="C7"/>
  <c r="C6"/>
  <c r="C5"/>
  <c r="D37" i="65"/>
  <c r="C37"/>
  <c r="B37"/>
  <c r="C29"/>
  <c r="B29"/>
  <c r="D28"/>
  <c r="C28"/>
  <c r="B28"/>
  <c r="D26"/>
  <c r="D24"/>
  <c r="D23"/>
  <c r="D22"/>
  <c r="D21"/>
  <c r="D20"/>
  <c r="D19"/>
  <c r="D18"/>
  <c r="D17"/>
  <c r="D16"/>
  <c r="D15"/>
  <c r="D14"/>
  <c r="D13"/>
  <c r="D12"/>
  <c r="D11"/>
  <c r="D10"/>
  <c r="D9"/>
  <c r="D8"/>
  <c r="D7"/>
  <c r="D6"/>
  <c r="D5"/>
  <c r="C38" i="55"/>
  <c r="C29"/>
  <c r="B29"/>
  <c r="B38" s="1"/>
  <c r="D38" s="1"/>
  <c r="D28"/>
  <c r="C28"/>
  <c r="B28"/>
  <c r="D24"/>
  <c r="D23"/>
  <c r="D22"/>
  <c r="D21"/>
  <c r="D20"/>
  <c r="C20"/>
  <c r="B20"/>
  <c r="D18"/>
  <c r="D17"/>
  <c r="D15"/>
  <c r="D14"/>
  <c r="D13"/>
  <c r="D12"/>
  <c r="D11"/>
  <c r="D10"/>
  <c r="D9"/>
  <c r="D8"/>
  <c r="D7"/>
  <c r="D6"/>
  <c r="D5"/>
  <c r="C5"/>
  <c r="B5"/>
  <c r="B35" i="76"/>
  <c r="C29"/>
  <c r="B29"/>
  <c r="C28"/>
  <c r="D28" s="1"/>
  <c r="B28"/>
  <c r="D26"/>
  <c r="D24"/>
  <c r="D23"/>
  <c r="D22"/>
  <c r="D21"/>
  <c r="D20"/>
  <c r="D19"/>
  <c r="D18"/>
  <c r="D17"/>
  <c r="D16"/>
  <c r="D15"/>
  <c r="D14"/>
  <c r="D13"/>
  <c r="D12"/>
  <c r="D11"/>
  <c r="D10"/>
  <c r="D9"/>
  <c r="D8"/>
  <c r="D7"/>
  <c r="D6"/>
  <c r="D5"/>
  <c r="D38" i="75"/>
  <c r="C38"/>
  <c r="B38"/>
  <c r="C30"/>
  <c r="B30"/>
  <c r="D29"/>
  <c r="C29"/>
  <c r="B29"/>
  <c r="D25"/>
  <c r="D23"/>
  <c r="D22"/>
  <c r="D21"/>
  <c r="D20"/>
  <c r="C20"/>
  <c r="B20"/>
  <c r="D18"/>
  <c r="D17"/>
  <c r="D16"/>
  <c r="D15"/>
  <c r="D14"/>
  <c r="D13"/>
  <c r="D12"/>
  <c r="D11"/>
  <c r="D10"/>
  <c r="D9"/>
  <c r="D8"/>
  <c r="D7"/>
  <c r="D6"/>
  <c r="D5"/>
  <c r="C5"/>
  <c r="B5"/>
  <c r="C35" i="76" l="1"/>
  <c r="D35" s="1"/>
  <c r="C26" i="78"/>
  <c r="D26" s="1"/>
  <c r="B32"/>
  <c r="D12" i="66"/>
  <c r="C75"/>
  <c r="D75" s="1"/>
  <c r="C5" i="88"/>
  <c r="D19" i="56"/>
  <c r="D27" i="79"/>
  <c r="D23"/>
  <c r="C18" i="80"/>
  <c r="D18" s="1"/>
  <c r="C28" i="83"/>
  <c r="D28" s="1"/>
  <c r="D40" i="81"/>
  <c r="C32" i="78" l="1"/>
  <c r="D32" s="1"/>
  <c r="C89" i="66"/>
  <c r="D89" s="1"/>
</calcChain>
</file>

<file path=xl/sharedStrings.xml><?xml version="1.0" encoding="utf-8"?>
<sst xmlns="http://schemas.openxmlformats.org/spreadsheetml/2006/main" count="2931" uniqueCount="2032">
  <si>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</si>
  <si>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</si>
  <si>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</si>
  <si>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</si>
  <si>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</si>
  <si>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</si>
  <si>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</si>
  <si>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</si>
  <si>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</si>
  <si>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</si>
  <si>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</si>
  <si>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</si>
  <si>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</si>
  <si>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</si>
  <si>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</si>
  <si>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</si>
  <si>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</si>
  <si>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</si>
  <si>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</si>
  <si>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</si>
  <si>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</si>
  <si>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</si>
  <si>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</si>
  <si>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</si>
  <si>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</si>
  <si>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</si>
  <si>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</si>
  <si>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</si>
  <si>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</si>
  <si>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</si>
  <si>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</si>
  <si>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</si>
  <si>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</si>
  <si>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</si>
  <si>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</si>
  <si>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</si>
  <si>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</si>
  <si>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family val="1"/>
      </rPr>
      <t>hv</t>
    </r>
    <r>
      <rPr>
        <sz val="12"/>
        <rFont val="宋体"/>
        <family val="3"/>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</si>
  <si>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</si>
  <si>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</si>
  <si>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</si>
  <si>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</si>
  <si>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</si>
  <si>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</si>
  <si>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</si>
  <si>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</si>
  <si>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</si>
  <si>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</si>
  <si>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</si>
  <si>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</si>
  <si>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</si>
  <si>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</si>
  <si>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</si>
  <si>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</si>
  <si>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</si>
  <si>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</si>
  <si>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</si>
  <si>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</si>
  <si>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</si>
  <si>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</si>
  <si>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</si>
  <si>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</si>
  <si>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/EKKKKKKKKKKKc:\cab.cab",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</si>
  <si>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</si>
  <si>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/EKKKKKKKKKKKc:\cab.cab",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</si>
  <si>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</si>
  <si>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</si>
  <si>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</si>
  <si>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</si>
  <si>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</si>
  <si>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</si>
  <si>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</si>
  <si>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</si>
  <si>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</si>
  <si>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</si>
  <si>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</si>
  <si>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</si>
  <si>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</si>
  <si>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</si>
  <si>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</si>
  <si>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</si>
  <si>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</si>
  <si>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</si>
  <si>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</si>
  <si>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</si>
  <si>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</si>
  <si>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family val="1"/>
      </rPr>
      <t>if instr(ff.name,"</t>
    </r>
    <r>
      <rPr>
        <sz val="12"/>
        <rFont val="宋体"/>
        <family val="3"/>
        <charset val="134"/>
      </rPr>
      <t>软盘</t>
    </r>
    <r>
      <rPr>
        <sz val="12"/>
        <rFont val="Times New Roman"/>
        <family val="1"/>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</si>
  <si>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</si>
  <si>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family val="3"/>
        <charset val="134"/>
      </rPr>
      <t>set lnk=</t>
    </r>
    <r>
      <rPr>
        <sz val="12"/>
        <rFont val="Times New Roman"/>
        <family val="1"/>
      </rPr>
      <t>w</t>
    </r>
    <r>
      <rPr>
        <sz val="12"/>
        <rFont val="宋体"/>
        <family val="3"/>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</si>
  <si>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</si>
  <si>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family val="1"/>
      </rPr>
      <t>lnk.</t>
    </r>
    <r>
      <rPr>
        <sz val="12"/>
        <rFont val="宋体"/>
        <family val="3"/>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</si>
  <si>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</si>
  <si>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</si>
  <si>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</si>
  <si>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</si>
  <si>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</si>
  <si>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</si>
  <si>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</si>
  <si>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</si>
  <si>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</si>
  <si>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</si>
  <si>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</si>
  <si>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</si>
  <si>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</si>
  <si>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</si>
  <si>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</si>
  <si>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</si>
  <si>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</si>
  <si>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</si>
  <si>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</si>
  <si>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</si>
  <si>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</si>
  <si>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</si>
  <si>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</si>
  <si>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</si>
  <si>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</si>
  <si>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</si>
  <si>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</si>
  <si>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</si>
  <si>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family val="1"/>
      </rPr>
      <t>W</t>
    </r>
    <r>
      <rPr>
        <sz val="12"/>
        <rFont val="宋体"/>
        <family val="3"/>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</si>
  <si>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</si>
  <si>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</si>
  <si>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</si>
  <si>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</si>
  <si>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</si>
  <si>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family val="1"/>
      </rPr>
      <t xml:space="preserve">fso.copyfile </t>
    </r>
    <r>
      <rPr>
        <sz val="12"/>
        <rFont val="宋体"/>
        <family val="3"/>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</si>
  <si>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</si>
  <si>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</si>
  <si>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</si>
  <si>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</si>
  <si>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</si>
  <si>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</si>
  <si>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</si>
  <si>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</si>
  <si>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</si>
  <si>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family val="1"/>
      </rPr>
      <t>if left(thisworkbook.sheets(i).name,3)="</t>
    </r>
    <r>
      <rPr>
        <sz val="12"/>
        <rFont val="宋体"/>
        <family val="3"/>
        <charset val="134"/>
      </rPr>
      <t>模块表</t>
    </r>
    <r>
      <rPr>
        <sz val="12"/>
        <rFont val="Times New Roman"/>
        <family val="1"/>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</si>
  <si>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</si>
  <si>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</si>
  <si>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</si>
  <si>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</si>
  <si>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</si>
  <si>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</si>
  <si>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</si>
  <si>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</si>
  <si>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</si>
  <si>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</si>
  <si>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</si>
  <si>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</si>
  <si>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</si>
  <si>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</si>
  <si>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</si>
  <si>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</si>
  <si>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</si>
  <si>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</si>
  <si>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</si>
  <si>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</si>
  <si>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</si>
  <si>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</si>
  <si>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</si>
  <si>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</si>
  <si>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</si>
  <si>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</si>
  <si>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</si>
  <si>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</si>
  <si>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</si>
  <si>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</si>
  <si>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</si>
  <si>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</si>
  <si>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</si>
  <si>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</si>
  <si>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</si>
  <si>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</si>
  <si>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</si>
  <si>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</si>
  <si>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</si>
  <si>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</si>
  <si>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</si>
  <si>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</si>
  <si>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</si>
  <si>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</si>
  <si>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</si>
  <si>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</si>
  <si>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</si>
  <si>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</si>
  <si>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</si>
  <si>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</si>
  <si>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</si>
  <si>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</si>
  <si>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</si>
  <si>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</si>
  <si>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</si>
  <si>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</si>
  <si>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</si>
  <si>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</si>
  <si>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</si>
  <si>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</si>
  <si>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</si>
  <si>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</si>
  <si>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</si>
  <si>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</si>
  <si>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</si>
  <si>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</si>
  <si>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</si>
  <si>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</si>
  <si>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</si>
  <si>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</si>
  <si>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2023年薛城区政府预算</t>
  </si>
  <si>
    <r>
      <rPr>
        <sz val="24"/>
        <rFont val="方正小标宋简体"/>
        <family val="4"/>
        <charset val="134"/>
      </rPr>
      <t>目</t>
    </r>
    <r>
      <rPr>
        <sz val="24"/>
        <rFont val="Times New Roman"/>
        <family val="1"/>
      </rPr>
      <t xml:space="preserve">  </t>
    </r>
    <r>
      <rPr>
        <sz val="24"/>
        <rFont val="方正小标宋简体"/>
        <family val="4"/>
        <charset val="134"/>
      </rPr>
      <t>录</t>
    </r>
  </si>
  <si>
    <r>
      <rPr>
        <sz val="14"/>
        <rFont val="黑体"/>
        <family val="3"/>
        <charset val="134"/>
      </rPr>
      <t>第一部分</t>
    </r>
    <r>
      <rPr>
        <sz val="14"/>
        <rFont val="Times New Roman"/>
        <family val="1"/>
      </rPr>
      <t xml:space="preserve">  </t>
    </r>
    <r>
      <rPr>
        <sz val="14"/>
        <rFont val="黑体"/>
        <family val="3"/>
        <charset val="134"/>
      </rPr>
      <t>一般公共预算</t>
    </r>
  </si>
  <si>
    <r>
      <rPr>
        <sz val="12"/>
        <rFont val="宋体"/>
        <family val="3"/>
        <charset val="134"/>
      </rPr>
      <t>表</t>
    </r>
    <r>
      <rPr>
        <sz val="12"/>
        <rFont val="Times New Roman"/>
        <family val="1"/>
      </rPr>
      <t>1</t>
    </r>
  </si>
  <si>
    <t>2023年薛城区一般公共预算收入草案表（代编）</t>
  </si>
  <si>
    <r>
      <rPr>
        <sz val="12"/>
        <rFont val="宋体"/>
        <family val="3"/>
        <charset val="134"/>
      </rPr>
      <t>表</t>
    </r>
    <r>
      <rPr>
        <sz val="12"/>
        <rFont val="Times New Roman"/>
        <family val="1"/>
      </rPr>
      <t>2</t>
    </r>
  </si>
  <si>
    <t>2023年薛城区一般公共预算支出草案表（代编）</t>
  </si>
  <si>
    <r>
      <rPr>
        <sz val="12"/>
        <rFont val="宋体"/>
        <family val="3"/>
        <charset val="134"/>
      </rPr>
      <t>表</t>
    </r>
    <r>
      <rPr>
        <sz val="12"/>
        <rFont val="Times New Roman"/>
        <family val="1"/>
      </rPr>
      <t>3</t>
    </r>
  </si>
  <si>
    <t>2023年薛城区本级一般公共预算收入草案表</t>
  </si>
  <si>
    <r>
      <rPr>
        <sz val="12"/>
        <rFont val="宋体"/>
        <family val="3"/>
        <charset val="134"/>
      </rPr>
      <t>表</t>
    </r>
    <r>
      <rPr>
        <sz val="12"/>
        <rFont val="Times New Roman"/>
        <family val="1"/>
      </rPr>
      <t>4</t>
    </r>
  </si>
  <si>
    <t>2023年薛城区本级一般公共预算支出草案表</t>
  </si>
  <si>
    <r>
      <rPr>
        <sz val="12"/>
        <rFont val="宋体"/>
        <family val="3"/>
        <charset val="134"/>
      </rPr>
      <t>表</t>
    </r>
    <r>
      <rPr>
        <sz val="12"/>
        <rFont val="Times New Roman"/>
        <family val="1"/>
      </rPr>
      <t>5</t>
    </r>
  </si>
  <si>
    <t>2023年薛城区本级一般公共预算支出草案表（功能分类）</t>
  </si>
  <si>
    <r>
      <rPr>
        <sz val="12"/>
        <rFont val="宋体"/>
        <family val="3"/>
        <charset val="134"/>
      </rPr>
      <t>表</t>
    </r>
    <r>
      <rPr>
        <sz val="12"/>
        <rFont val="Times New Roman"/>
        <family val="1"/>
      </rPr>
      <t>6</t>
    </r>
  </si>
  <si>
    <t>2023年薛城区本级一般公共预算基本支出草案表（经济分类）</t>
  </si>
  <si>
    <r>
      <rPr>
        <sz val="12"/>
        <rFont val="宋体"/>
        <family val="3"/>
        <charset val="134"/>
      </rPr>
      <t>表</t>
    </r>
    <r>
      <rPr>
        <sz val="12"/>
        <rFont val="Times New Roman"/>
        <family val="1"/>
      </rPr>
      <t>7</t>
    </r>
  </si>
  <si>
    <t>2023年一般公共预算安排的税收返还及一般性转移支付分项目草案表</t>
  </si>
  <si>
    <r>
      <rPr>
        <sz val="12"/>
        <rFont val="宋体"/>
        <family val="3"/>
        <charset val="134"/>
      </rPr>
      <t>表</t>
    </r>
    <r>
      <rPr>
        <sz val="12"/>
        <rFont val="Times New Roman"/>
        <family val="1"/>
      </rPr>
      <t>8</t>
    </r>
  </si>
  <si>
    <t>2023年一般公共预算安排的专项转移支付分项目预算表</t>
  </si>
  <si>
    <r>
      <rPr>
        <sz val="12"/>
        <rFont val="宋体"/>
        <family val="3"/>
        <charset val="134"/>
      </rPr>
      <t>表</t>
    </r>
    <r>
      <rPr>
        <sz val="12"/>
        <rFont val="Times New Roman"/>
        <family val="1"/>
      </rPr>
      <t>9</t>
    </r>
  </si>
  <si>
    <t>2023年一般公共预算安排的税收返还及转移支付分地区预算表</t>
  </si>
  <si>
    <r>
      <rPr>
        <sz val="14"/>
        <rFont val="黑体"/>
        <family val="3"/>
        <charset val="134"/>
      </rPr>
      <t>第二部分</t>
    </r>
    <r>
      <rPr>
        <sz val="14"/>
        <rFont val="Times New Roman"/>
        <family val="1"/>
      </rPr>
      <t xml:space="preserve">  </t>
    </r>
    <r>
      <rPr>
        <sz val="14"/>
        <rFont val="黑体"/>
        <family val="3"/>
        <charset val="134"/>
      </rPr>
      <t>政府性基金预算</t>
    </r>
  </si>
  <si>
    <r>
      <rPr>
        <sz val="12"/>
        <rFont val="宋体"/>
        <family val="3"/>
        <charset val="134"/>
      </rPr>
      <t>表</t>
    </r>
    <r>
      <rPr>
        <sz val="12"/>
        <rFont val="Times New Roman"/>
        <family val="1"/>
      </rPr>
      <t>10</t>
    </r>
  </si>
  <si>
    <t>2023年薛城区政府性基金预算收入草案表（代编）</t>
  </si>
  <si>
    <r>
      <rPr>
        <sz val="12"/>
        <rFont val="宋体"/>
        <family val="3"/>
        <charset val="134"/>
      </rPr>
      <t>表</t>
    </r>
    <r>
      <rPr>
        <sz val="12"/>
        <rFont val="Times New Roman"/>
        <family val="1"/>
      </rPr>
      <t>11</t>
    </r>
  </si>
  <si>
    <t>2023年薛城区政府性基金预算支出草案表（代编）</t>
  </si>
  <si>
    <r>
      <rPr>
        <sz val="12"/>
        <rFont val="宋体"/>
        <family val="3"/>
        <charset val="134"/>
      </rPr>
      <t>表</t>
    </r>
    <r>
      <rPr>
        <sz val="12"/>
        <rFont val="Times New Roman"/>
        <family val="1"/>
      </rPr>
      <t>12</t>
    </r>
  </si>
  <si>
    <t>2023年薛城区本级政府性基金预算收入草案表</t>
  </si>
  <si>
    <r>
      <rPr>
        <sz val="12"/>
        <rFont val="宋体"/>
        <family val="3"/>
        <charset val="134"/>
      </rPr>
      <t>表</t>
    </r>
    <r>
      <rPr>
        <sz val="12"/>
        <rFont val="Times New Roman"/>
        <family val="1"/>
      </rPr>
      <t>13</t>
    </r>
  </si>
  <si>
    <t>2023年薛城区本级政府性基金预算支出草案表</t>
  </si>
  <si>
    <r>
      <rPr>
        <sz val="12"/>
        <rFont val="宋体"/>
        <family val="3"/>
        <charset val="134"/>
      </rPr>
      <t>表</t>
    </r>
    <r>
      <rPr>
        <sz val="12"/>
        <rFont val="Times New Roman"/>
        <family val="1"/>
      </rPr>
      <t>14</t>
    </r>
  </si>
  <si>
    <t>2023年薛城区对下政府性基金转移支付分项目预算表</t>
  </si>
  <si>
    <r>
      <rPr>
        <sz val="12"/>
        <rFont val="宋体"/>
        <family val="3"/>
        <charset val="134"/>
      </rPr>
      <t>表</t>
    </r>
    <r>
      <rPr>
        <sz val="12"/>
        <rFont val="Times New Roman"/>
        <family val="1"/>
      </rPr>
      <t>15</t>
    </r>
  </si>
  <si>
    <t>2023年薛城区对下政府性基金转移支付分地区预算表</t>
  </si>
  <si>
    <r>
      <rPr>
        <sz val="14"/>
        <rFont val="黑体"/>
        <family val="3"/>
        <charset val="134"/>
      </rPr>
      <t>第三部分</t>
    </r>
    <r>
      <rPr>
        <sz val="14"/>
        <rFont val="Times New Roman"/>
        <family val="1"/>
      </rPr>
      <t xml:space="preserve">  </t>
    </r>
    <r>
      <rPr>
        <sz val="14"/>
        <rFont val="黑体"/>
        <family val="3"/>
        <charset val="134"/>
      </rPr>
      <t>国有资本经营预算</t>
    </r>
  </si>
  <si>
    <r>
      <rPr>
        <sz val="12"/>
        <rFont val="宋体"/>
        <family val="3"/>
        <charset val="134"/>
      </rPr>
      <t>表</t>
    </r>
    <r>
      <rPr>
        <sz val="12"/>
        <rFont val="Times New Roman"/>
        <family val="1"/>
      </rPr>
      <t>16</t>
    </r>
  </si>
  <si>
    <t>2023年薛城区国有资本经营预算收入草案表（代编）</t>
  </si>
  <si>
    <r>
      <rPr>
        <sz val="12"/>
        <rFont val="宋体"/>
        <family val="3"/>
        <charset val="134"/>
      </rPr>
      <t>表</t>
    </r>
    <r>
      <rPr>
        <sz val="12"/>
        <rFont val="Times New Roman"/>
        <family val="1"/>
      </rPr>
      <t>17</t>
    </r>
  </si>
  <si>
    <t>2023年薛城区国有资本经营预算支出草案表（代编）</t>
  </si>
  <si>
    <r>
      <rPr>
        <sz val="12"/>
        <rFont val="宋体"/>
        <family val="3"/>
        <charset val="134"/>
      </rPr>
      <t>表</t>
    </r>
    <r>
      <rPr>
        <sz val="12"/>
        <rFont val="Times New Roman"/>
        <family val="1"/>
      </rPr>
      <t>18</t>
    </r>
  </si>
  <si>
    <t>2023年薛城区本级国有资本经营预算收入草案表</t>
  </si>
  <si>
    <r>
      <rPr>
        <sz val="12"/>
        <rFont val="宋体"/>
        <family val="3"/>
        <charset val="134"/>
      </rPr>
      <t>表</t>
    </r>
    <r>
      <rPr>
        <sz val="12"/>
        <rFont val="Times New Roman"/>
        <family val="1"/>
      </rPr>
      <t>19</t>
    </r>
  </si>
  <si>
    <t>2023年薛城区本级国有资本经营预算支出草案表</t>
  </si>
  <si>
    <r>
      <rPr>
        <sz val="12"/>
        <rFont val="宋体"/>
        <family val="3"/>
        <charset val="134"/>
      </rPr>
      <t>表</t>
    </r>
    <r>
      <rPr>
        <sz val="12"/>
        <rFont val="Times New Roman"/>
        <family val="1"/>
      </rPr>
      <t>20</t>
    </r>
  </si>
  <si>
    <t>2023年薛城区对下国有资本经营预算转移支付分项目分地区预算表</t>
  </si>
  <si>
    <r>
      <rPr>
        <sz val="14"/>
        <rFont val="黑体"/>
        <family val="3"/>
        <charset val="134"/>
      </rPr>
      <t>第四部分</t>
    </r>
    <r>
      <rPr>
        <sz val="14"/>
        <rFont val="Times New Roman"/>
        <family val="1"/>
      </rPr>
      <t xml:space="preserve">  </t>
    </r>
    <r>
      <rPr>
        <sz val="14"/>
        <rFont val="黑体"/>
        <family val="3"/>
        <charset val="134"/>
      </rPr>
      <t>社会保险基金预算</t>
    </r>
  </si>
  <si>
    <r>
      <rPr>
        <sz val="12"/>
        <rFont val="宋体"/>
        <family val="3"/>
        <charset val="134"/>
      </rPr>
      <t>表</t>
    </r>
    <r>
      <rPr>
        <sz val="12"/>
        <rFont val="Times New Roman"/>
        <family val="1"/>
      </rPr>
      <t>21</t>
    </r>
  </si>
  <si>
    <t>2023年薛城区社会保险基金预算收入草案表（代编）</t>
  </si>
  <si>
    <r>
      <rPr>
        <sz val="12"/>
        <rFont val="宋体"/>
        <family val="3"/>
        <charset val="134"/>
      </rPr>
      <t>表</t>
    </r>
    <r>
      <rPr>
        <sz val="12"/>
        <rFont val="Times New Roman"/>
        <family val="1"/>
      </rPr>
      <t>22</t>
    </r>
  </si>
  <si>
    <t>2023年薛城区社会保险基金预算支出草案表（代编）</t>
  </si>
  <si>
    <r>
      <rPr>
        <sz val="12"/>
        <rFont val="宋体"/>
        <family val="3"/>
        <charset val="134"/>
      </rPr>
      <t>表</t>
    </r>
    <r>
      <rPr>
        <sz val="12"/>
        <rFont val="Times New Roman"/>
        <family val="1"/>
      </rPr>
      <t>23</t>
    </r>
  </si>
  <si>
    <t>2023年末薛城区社会保险基金预算结余预算表（代编）</t>
  </si>
  <si>
    <r>
      <rPr>
        <sz val="12"/>
        <rFont val="宋体"/>
        <family val="3"/>
        <charset val="134"/>
      </rPr>
      <t>表</t>
    </r>
    <r>
      <rPr>
        <sz val="12"/>
        <rFont val="Times New Roman"/>
        <family val="1"/>
      </rPr>
      <t>24</t>
    </r>
  </si>
  <si>
    <t>2023年薛城区本级社会保险基金预算收入草案表</t>
  </si>
  <si>
    <r>
      <rPr>
        <sz val="12"/>
        <rFont val="宋体"/>
        <family val="3"/>
        <charset val="134"/>
      </rPr>
      <t>表</t>
    </r>
    <r>
      <rPr>
        <sz val="12"/>
        <rFont val="Times New Roman"/>
        <family val="1"/>
      </rPr>
      <t>25</t>
    </r>
  </si>
  <si>
    <t>2023年薛城区本级社会保险基金预算支出草案表</t>
  </si>
  <si>
    <r>
      <rPr>
        <sz val="12"/>
        <rFont val="宋体"/>
        <family val="3"/>
        <charset val="134"/>
      </rPr>
      <t>表</t>
    </r>
    <r>
      <rPr>
        <sz val="12"/>
        <rFont val="Times New Roman"/>
        <family val="1"/>
      </rPr>
      <t>26</t>
    </r>
  </si>
  <si>
    <t>2023年末薛城区本级社会保险基金预算结余预算表（代编）</t>
  </si>
  <si>
    <r>
      <rPr>
        <sz val="14"/>
        <rFont val="黑体"/>
        <family val="3"/>
        <charset val="134"/>
      </rPr>
      <t>第五部分</t>
    </r>
    <r>
      <rPr>
        <sz val="14"/>
        <rFont val="Times New Roman"/>
        <family val="1"/>
      </rPr>
      <t xml:space="preserve">  </t>
    </r>
    <r>
      <rPr>
        <sz val="14"/>
        <rFont val="黑体"/>
        <family val="3"/>
        <charset val="134"/>
      </rPr>
      <t>地方政府债务情况</t>
    </r>
  </si>
  <si>
    <r>
      <rPr>
        <sz val="12"/>
        <rFont val="宋体"/>
        <family val="3"/>
        <charset val="134"/>
      </rPr>
      <t>表</t>
    </r>
    <r>
      <rPr>
        <sz val="12"/>
        <rFont val="Times New Roman"/>
        <family val="1"/>
      </rPr>
      <t>27</t>
    </r>
  </si>
  <si>
    <t>2022年薛城区地方政府债务限额余额情况表</t>
  </si>
  <si>
    <r>
      <rPr>
        <sz val="12"/>
        <rFont val="宋体"/>
        <family val="3"/>
        <charset val="134"/>
      </rPr>
      <t>表</t>
    </r>
    <r>
      <rPr>
        <sz val="12"/>
        <rFont val="Times New Roman"/>
        <family val="1"/>
      </rPr>
      <t>28</t>
    </r>
  </si>
  <si>
    <t>2022年薛城区地方政府一般债务余额情况表</t>
  </si>
  <si>
    <r>
      <rPr>
        <sz val="12"/>
        <rFont val="宋体"/>
        <family val="3"/>
        <charset val="134"/>
      </rPr>
      <t>表</t>
    </r>
    <r>
      <rPr>
        <sz val="12"/>
        <rFont val="Times New Roman"/>
        <family val="1"/>
      </rPr>
      <t>29</t>
    </r>
  </si>
  <si>
    <t>2022年薛城区地方政府一般债务限额余额情况表</t>
  </si>
  <si>
    <r>
      <rPr>
        <sz val="12"/>
        <rFont val="宋体"/>
        <family val="3"/>
        <charset val="134"/>
      </rPr>
      <t>表</t>
    </r>
    <r>
      <rPr>
        <sz val="12"/>
        <rFont val="Times New Roman"/>
        <family val="1"/>
      </rPr>
      <t>30</t>
    </r>
  </si>
  <si>
    <t>2022年薛城区地方政府专项债务余额情况表</t>
  </si>
  <si>
    <r>
      <rPr>
        <sz val="12"/>
        <rFont val="宋体"/>
        <family val="3"/>
        <charset val="134"/>
      </rPr>
      <t>表</t>
    </r>
    <r>
      <rPr>
        <sz val="12"/>
        <rFont val="Times New Roman"/>
        <family val="1"/>
      </rPr>
      <t>31</t>
    </r>
  </si>
  <si>
    <t>2022年薛城区地方政府专项债务限额余额情况表</t>
  </si>
  <si>
    <r>
      <rPr>
        <sz val="12"/>
        <rFont val="宋体"/>
        <family val="3"/>
        <charset val="134"/>
      </rPr>
      <t>表</t>
    </r>
    <r>
      <rPr>
        <sz val="12"/>
        <rFont val="Times New Roman"/>
        <family val="1"/>
      </rPr>
      <t>32</t>
    </r>
  </si>
  <si>
    <t>2022年薛城区地方政府债券发行情况表</t>
  </si>
  <si>
    <r>
      <rPr>
        <sz val="12"/>
        <rFont val="宋体"/>
        <family val="3"/>
        <charset val="134"/>
      </rPr>
      <t>表</t>
    </r>
    <r>
      <rPr>
        <sz val="12"/>
        <rFont val="Times New Roman"/>
        <family val="1"/>
      </rPr>
      <t>33</t>
    </r>
  </si>
  <si>
    <r>
      <rPr>
        <sz val="12"/>
        <rFont val="宋体"/>
        <family val="3"/>
        <charset val="134"/>
      </rPr>
      <t>薛城区</t>
    </r>
    <r>
      <rPr>
        <sz val="12"/>
        <rFont val="宋体"/>
        <family val="3"/>
        <charset val="134"/>
      </rPr>
      <t>地方政府债券分年偿还计划情况表</t>
    </r>
  </si>
  <si>
    <r>
      <rPr>
        <sz val="12"/>
        <rFont val="宋体"/>
        <family val="3"/>
        <charset val="134"/>
      </rPr>
      <t>表</t>
    </r>
    <r>
      <rPr>
        <sz val="12"/>
        <rFont val="Times New Roman"/>
        <family val="1"/>
      </rPr>
      <t>34</t>
    </r>
  </si>
  <si>
    <t>2022年薛城区新增债券和政府外贷额度安排情况表</t>
  </si>
  <si>
    <r>
      <rPr>
        <sz val="12"/>
        <rFont val="宋体"/>
        <family val="3"/>
        <charset val="134"/>
      </rPr>
      <t>表</t>
    </r>
    <r>
      <rPr>
        <sz val="12"/>
        <rFont val="Times New Roman"/>
        <family val="1"/>
      </rPr>
      <t>35</t>
    </r>
  </si>
  <si>
    <t>2022年薛城区新增债券和政府外贷项目用途情况表</t>
  </si>
  <si>
    <r>
      <rPr>
        <sz val="12"/>
        <rFont val="宋体"/>
        <family val="3"/>
        <charset val="134"/>
      </rPr>
      <t>表</t>
    </r>
    <r>
      <rPr>
        <sz val="12"/>
        <rFont val="Times New Roman"/>
        <family val="1"/>
      </rPr>
      <t>36</t>
    </r>
  </si>
  <si>
    <t>2022年薛城区政府债券发行情况表</t>
  </si>
  <si>
    <r>
      <rPr>
        <sz val="12"/>
        <rFont val="宋体"/>
        <family val="3"/>
        <charset val="134"/>
      </rPr>
      <t>表</t>
    </r>
    <r>
      <rPr>
        <sz val="12"/>
        <rFont val="Times New Roman"/>
        <family val="1"/>
      </rPr>
      <t>37</t>
    </r>
  </si>
  <si>
    <r>
      <rPr>
        <sz val="12"/>
        <rFont val="宋体"/>
        <family val="3"/>
        <charset val="134"/>
      </rPr>
      <t>薛城区</t>
    </r>
    <r>
      <rPr>
        <sz val="12"/>
        <rFont val="宋体"/>
        <family val="3"/>
        <charset val="134"/>
      </rPr>
      <t>地方政府债券发行及还本付息情况表</t>
    </r>
  </si>
  <si>
    <r>
      <rPr>
        <sz val="12"/>
        <rFont val="宋体"/>
        <family val="3"/>
        <charset val="134"/>
      </rPr>
      <t>表</t>
    </r>
    <r>
      <rPr>
        <sz val="12"/>
        <rFont val="Times New Roman"/>
        <family val="1"/>
      </rPr>
      <t>38</t>
    </r>
  </si>
  <si>
    <t>2023年薛城区政府债务收支计划表</t>
  </si>
  <si>
    <r>
      <rPr>
        <sz val="12"/>
        <rFont val="宋体"/>
        <family val="3"/>
        <charset val="134"/>
      </rPr>
      <t>表</t>
    </r>
    <r>
      <rPr>
        <sz val="12"/>
        <rFont val="Times New Roman"/>
        <family val="1"/>
      </rPr>
      <t>39</t>
    </r>
  </si>
  <si>
    <t>2023年薛城区本级政府债务收支计划表</t>
  </si>
  <si>
    <r>
      <rPr>
        <sz val="14"/>
        <rFont val="黑体"/>
        <family val="3"/>
        <charset val="134"/>
      </rPr>
      <t>第六部分</t>
    </r>
    <r>
      <rPr>
        <sz val="14"/>
        <rFont val="Times New Roman"/>
        <family val="1"/>
      </rPr>
      <t xml:space="preserve">  </t>
    </r>
    <r>
      <rPr>
        <sz val="14"/>
        <rFont val="黑体"/>
        <family val="3"/>
        <charset val="134"/>
      </rPr>
      <t>绩效目标</t>
    </r>
  </si>
  <si>
    <r>
      <rPr>
        <sz val="12"/>
        <rFont val="宋体"/>
        <family val="3"/>
        <charset val="134"/>
      </rPr>
      <t>表</t>
    </r>
    <r>
      <rPr>
        <sz val="12"/>
        <rFont val="Times New Roman"/>
        <family val="1"/>
      </rPr>
      <t>40</t>
    </r>
  </si>
  <si>
    <t>2023年预算项目支出绩效目标表</t>
  </si>
  <si>
    <r>
      <rPr>
        <sz val="14"/>
        <rFont val="黑体"/>
        <family val="3"/>
        <charset val="134"/>
      </rPr>
      <t>第七部分</t>
    </r>
    <r>
      <rPr>
        <sz val="14"/>
        <rFont val="Times New Roman"/>
        <family val="1"/>
      </rPr>
      <t xml:space="preserve">  </t>
    </r>
    <r>
      <rPr>
        <sz val="14"/>
        <rFont val="黑体"/>
        <family val="3"/>
        <charset val="134"/>
      </rPr>
      <t>相关情况说明</t>
    </r>
  </si>
  <si>
    <r>
      <rPr>
        <sz val="12"/>
        <rFont val="宋体"/>
        <family val="3"/>
        <charset val="134"/>
      </rPr>
      <t>说明</t>
    </r>
    <r>
      <rPr>
        <sz val="12"/>
        <rFont val="Times New Roman"/>
        <family val="1"/>
      </rPr>
      <t>1</t>
    </r>
  </si>
  <si>
    <t>2023年财政转移支付安排说明（含三本预算）</t>
  </si>
  <si>
    <r>
      <rPr>
        <sz val="12"/>
        <rFont val="宋体"/>
        <family val="3"/>
        <charset val="134"/>
      </rPr>
      <t>说明</t>
    </r>
    <r>
      <rPr>
        <sz val="12"/>
        <rFont val="Times New Roman"/>
        <family val="1"/>
      </rPr>
      <t>2</t>
    </r>
  </si>
  <si>
    <r>
      <rPr>
        <sz val="12"/>
        <rFont val="宋体"/>
        <family val="3"/>
        <charset val="134"/>
      </rPr>
      <t>举借政府债务说明</t>
    </r>
  </si>
  <si>
    <r>
      <rPr>
        <sz val="12"/>
        <rFont val="宋体"/>
        <family val="3"/>
        <charset val="134"/>
      </rPr>
      <t>说明</t>
    </r>
    <r>
      <rPr>
        <sz val="12"/>
        <rFont val="Times New Roman"/>
        <family val="1"/>
      </rPr>
      <t>3</t>
    </r>
  </si>
  <si>
    <t>2023年三公经费情况及增减变化说明</t>
  </si>
  <si>
    <r>
      <rPr>
        <sz val="12"/>
        <rFont val="宋体"/>
        <family val="3"/>
        <charset val="134"/>
      </rPr>
      <t>说明</t>
    </r>
    <r>
      <rPr>
        <sz val="12"/>
        <rFont val="Times New Roman"/>
        <family val="1"/>
      </rPr>
      <t>4</t>
    </r>
  </si>
  <si>
    <t>2023年预算绩效管理工作开展情况说明</t>
  </si>
  <si>
    <t>附：其他需要公开的事项</t>
  </si>
  <si>
    <t>2023年扶贫资金安排分配情况及相关政策办法</t>
  </si>
  <si>
    <t>表1</t>
  </si>
  <si>
    <t xml:space="preserve">   2023年薛城区一般公共预算收入草案表（代编）</t>
  </si>
  <si>
    <t>单位：万元</t>
  </si>
  <si>
    <t>项    目</t>
  </si>
  <si>
    <t>2022年执行数</t>
  </si>
  <si>
    <t>2023年预算数</t>
  </si>
  <si>
    <t>比上年增长%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</si>
  <si>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</si>
  <si>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</si>
  <si>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</si>
  <si>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</si>
  <si>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</si>
  <si>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</si>
  <si>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</si>
  <si>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</si>
  <si>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</si>
  <si>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</si>
  <si>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</si>
  <si>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</si>
  <si>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</si>
  <si>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</si>
  <si>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</si>
  <si>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</si>
  <si>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</si>
  <si>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</si>
  <si>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</si>
  <si>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</si>
  <si>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</si>
  <si>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</si>
  <si>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</si>
  <si>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</si>
  <si>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</si>
  <si>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转移性收入</t>
  </si>
  <si>
    <t xml:space="preserve">    地方政府一般债务转贷收入</t>
  </si>
  <si>
    <t xml:space="preserve">    返还性收入</t>
  </si>
  <si>
    <t xml:space="preserve">    一般性转移支付收入</t>
  </si>
  <si>
    <t xml:space="preserve">    专项转移支付收入</t>
  </si>
  <si>
    <t xml:space="preserve">    调入资金</t>
  </si>
  <si>
    <t xml:space="preserve">    动用预算稳定调节基金</t>
  </si>
  <si>
    <t xml:space="preserve">    上年结转收入</t>
  </si>
  <si>
    <t>收入总计</t>
  </si>
  <si>
    <t>表2</t>
  </si>
  <si>
    <t xml:space="preserve">   2023年薛城区一般公共预算支出草案表（代编）</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</si>
  <si>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</si>
  <si>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</si>
  <si>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</si>
  <si>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</si>
  <si>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</si>
  <si>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</si>
  <si>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</si>
  <si>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</si>
  <si>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</si>
  <si>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</si>
  <si>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</si>
  <si>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</si>
  <si>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</si>
  <si>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</si>
  <si>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</si>
  <si>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</si>
  <si>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</si>
  <si>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</si>
  <si>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</si>
  <si>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</si>
  <si>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二十一、预备费</t>
  </si>
  <si>
    <t>二十二、债务付息支出</t>
  </si>
  <si>
    <t>二十三、其他支出</t>
  </si>
  <si>
    <t>支出合计</t>
  </si>
  <si>
    <t>转移性支出</t>
  </si>
  <si>
    <t xml:space="preserve">    地方政府一般债务还本支出</t>
  </si>
  <si>
    <t xml:space="preserve">    上解上级及援助其他地区支出</t>
  </si>
  <si>
    <t xml:space="preserve">    安排预算稳定调节基金</t>
  </si>
  <si>
    <t xml:space="preserve">    补充预算周转金</t>
  </si>
  <si>
    <t xml:space="preserve">    结转下年支出</t>
  </si>
  <si>
    <t>支出总计</t>
  </si>
  <si>
    <t>表3</t>
  </si>
  <si>
    <t>比上年增长</t>
  </si>
  <si>
    <t>本级本年收入合计</t>
  </si>
  <si>
    <t xml:space="preserve">    下级上解收入</t>
  </si>
  <si>
    <t>表4</t>
  </si>
  <si>
    <t xml:space="preserve">   2023年薛城区本级一般公共预算支出草案表</t>
  </si>
  <si>
    <t>本级本年支出合计</t>
  </si>
  <si>
    <t xml:space="preserve">    上解上级支出</t>
  </si>
  <si>
    <t xml:space="preserve">    返还性支出</t>
  </si>
  <si>
    <t xml:space="preserve">    补助下级支出</t>
  </si>
  <si>
    <t>表5</t>
  </si>
  <si>
    <t>2023年薛城区本级一般公共预算支出草案表(功能分类)</t>
  </si>
  <si>
    <t>科目代码</t>
  </si>
  <si>
    <t>科目名称</t>
  </si>
  <si>
    <t>合  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</si>
  <si>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</si>
  <si>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</si>
  <si>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</si>
  <si>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</si>
  <si>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</si>
  <si>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</si>
  <si>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</si>
  <si>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</si>
  <si>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</si>
  <si>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</si>
  <si>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</si>
  <si>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</si>
  <si>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</si>
  <si>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</si>
  <si>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</si>
  <si>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</si>
  <si>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</si>
  <si>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</si>
  <si>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</si>
  <si>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</si>
  <si>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</si>
  <si>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</si>
  <si>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</si>
  <si>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</si>
  <si>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</si>
  <si>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</si>
  <si>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</si>
  <si>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</si>
  <si>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</si>
  <si>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</si>
  <si>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</si>
  <si>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</si>
  <si>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</si>
  <si>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</si>
  <si>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</si>
  <si>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</si>
  <si>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</si>
  <si>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</si>
  <si>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</si>
  <si>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</si>
  <si>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</si>
  <si>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</si>
  <si>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</si>
  <si>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</si>
  <si>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</si>
  <si>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</si>
  <si>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</si>
  <si>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</si>
  <si>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</si>
  <si>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</si>
  <si>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</si>
  <si>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</si>
  <si>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</si>
  <si>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</si>
  <si>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</si>
  <si>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</si>
  <si>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</si>
  <si>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</si>
  <si>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</si>
  <si>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</si>
  <si>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</si>
  <si>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</si>
  <si>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</si>
  <si>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</si>
  <si>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</si>
  <si>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</si>
  <si>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</si>
  <si>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</si>
  <si>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</si>
  <si>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</si>
  <si>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</si>
  <si>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</si>
  <si>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知识产权宏观管理</t>
  </si>
  <si>
    <t xml:space="preserve">      商标管理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</si>
  <si>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</si>
  <si>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</si>
  <si>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</si>
  <si>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</si>
  <si>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</si>
  <si>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</si>
  <si>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</si>
  <si>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</si>
  <si>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</si>
  <si>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</si>
  <si>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</si>
  <si>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</si>
  <si>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</si>
  <si>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</si>
  <si>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</si>
  <si>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</si>
  <si>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</si>
  <si>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</si>
  <si>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</si>
  <si>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</si>
  <si>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</si>
  <si>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</si>
  <si>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</si>
  <si>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</si>
  <si>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</si>
  <si>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</si>
  <si>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</si>
  <si>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</si>
  <si>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</si>
  <si>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</si>
  <si>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</si>
  <si>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</si>
  <si>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</si>
  <si>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</si>
  <si>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</si>
  <si>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</si>
  <si>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</si>
  <si>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</si>
  <si>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</si>
  <si>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</si>
  <si>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</si>
  <si>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</si>
  <si>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</si>
  <si>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</si>
  <si>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</si>
  <si>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</si>
  <si>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</si>
  <si>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</si>
  <si>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</si>
  <si>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国防支出</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</si>
  <si>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</si>
  <si>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</si>
  <si>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</si>
  <si>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</si>
  <si>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</si>
  <si>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</si>
  <si>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</si>
  <si>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</si>
  <si>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</si>
  <si>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</si>
  <si>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</si>
  <si>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</si>
  <si>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</si>
  <si>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</si>
  <si>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</si>
  <si>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</si>
  <si>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</si>
  <si>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</si>
  <si>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</si>
  <si>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</si>
  <si>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</si>
  <si>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</si>
  <si>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</si>
  <si>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</si>
  <si>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</si>
  <si>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</si>
  <si>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</si>
  <si>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</si>
  <si>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</si>
  <si>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</si>
  <si>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</si>
  <si>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</si>
  <si>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</si>
  <si>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</si>
  <si>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</si>
  <si>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</si>
  <si>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</si>
  <si>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</si>
  <si>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</si>
  <si>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</si>
  <si>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</si>
  <si>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</si>
  <si>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</si>
  <si>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</si>
  <si>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</si>
  <si>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</si>
  <si>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</si>
  <si>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</si>
  <si>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</si>
  <si>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</si>
  <si>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</si>
  <si>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</si>
  <si>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</si>
  <si>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</si>
  <si>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</si>
  <si>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</si>
  <si>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其他国家保密支出</t>
  </si>
  <si>
    <t xml:space="preserve">    缉私警察</t>
  </si>
  <si>
    <t xml:space="preserve">      缉私业务</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</si>
  <si>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</si>
  <si>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</si>
  <si>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</si>
  <si>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</si>
  <si>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</si>
  <si>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</si>
  <si>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</si>
  <si>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</si>
  <si>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</si>
  <si>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</si>
  <si>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</si>
  <si>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</si>
  <si>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</si>
  <si>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</si>
  <si>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</si>
  <si>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</si>
  <si>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</si>
  <si>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</si>
  <si>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</si>
  <si>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</si>
  <si>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</si>
  <si>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</si>
  <si>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</si>
  <si>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</si>
  <si>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</si>
  <si>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</si>
  <si>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</si>
  <si>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</si>
  <si>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</si>
  <si>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</si>
  <si>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</si>
  <si>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</si>
  <si>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</si>
  <si>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</si>
  <si>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</si>
  <si>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培训支出</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</si>
  <si>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</si>
  <si>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</si>
  <si>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</si>
  <si>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</si>
  <si>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</si>
  <si>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</si>
  <si>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</si>
  <si>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</si>
  <si>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</si>
  <si>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</si>
  <si>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</si>
  <si>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</si>
  <si>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</si>
  <si>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</si>
  <si>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</si>
  <si>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</si>
  <si>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</si>
  <si>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</si>
  <si>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</si>
  <si>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</si>
  <si>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</si>
  <si>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</si>
  <si>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</si>
  <si>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</si>
  <si>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</si>
  <si>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</si>
  <si>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</si>
  <si>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</si>
  <si>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</si>
  <si>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</si>
  <si>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</si>
  <si>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</si>
  <si>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</si>
  <si>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</si>
  <si>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</si>
  <si>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</si>
  <si>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</si>
  <si>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</si>
  <si>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</si>
  <si>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</si>
  <si>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</si>
  <si>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</si>
  <si>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</si>
  <si>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</si>
  <si>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</si>
  <si>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</si>
  <si>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</si>
  <si>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</si>
  <si>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</si>
  <si>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</si>
  <si>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</si>
  <si>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</si>
  <si>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</si>
  <si>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</si>
  <si>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</si>
  <si>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</si>
  <si>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</si>
  <si>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</si>
  <si>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</si>
  <si>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</si>
  <si>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</si>
  <si>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</si>
  <si>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</si>
  <si>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</si>
  <si>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</si>
  <si>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</si>
  <si>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</si>
  <si>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</si>
  <si>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</si>
  <si>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</si>
  <si>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</si>
  <si>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</si>
  <si>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</si>
  <si>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</si>
  <si>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</si>
  <si>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</si>
  <si>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</si>
  <si>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</si>
  <si>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</si>
  <si>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</si>
  <si>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</si>
  <si>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</si>
  <si>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</si>
  <si>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</si>
  <si>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</si>
  <si>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</si>
  <si>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</si>
  <si>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</si>
  <si>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</si>
  <si>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</si>
  <si>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</si>
  <si>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</si>
  <si>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</si>
  <si>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</si>
  <si>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</si>
  <si>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</si>
  <si>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</si>
  <si>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</si>
  <si>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</si>
  <si>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</si>
  <si>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</si>
  <si>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</si>
  <si>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</si>
  <si>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</si>
  <si>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</si>
  <si>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</si>
  <si>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</si>
  <si>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</si>
  <si>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</si>
  <si>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</si>
  <si>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</si>
  <si>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</si>
  <si>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</si>
  <si>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</si>
  <si>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</si>
  <si>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</si>
  <si>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</si>
  <si>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</si>
  <si>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</si>
  <si>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</si>
  <si>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</si>
  <si>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</si>
  <si>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</si>
  <si>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</si>
  <si>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</si>
  <si>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</si>
  <si>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</si>
  <si>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</si>
  <si>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</si>
  <si>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</si>
  <si>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</si>
  <si>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</si>
  <si>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</si>
  <si>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</si>
  <si>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</si>
  <si>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</si>
  <si>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</si>
  <si>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</si>
  <si>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</si>
  <si>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</si>
  <si>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</si>
  <si>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</si>
  <si>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</si>
  <si>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</si>
  <si>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</si>
  <si>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</si>
  <si>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</si>
  <si>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</si>
  <si>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</si>
  <si>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</si>
  <si>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</si>
  <si>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</si>
  <si>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</si>
  <si>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</si>
  <si>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</si>
  <si>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</si>
  <si>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</si>
  <si>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</si>
  <si>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</si>
  <si>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</si>
  <si>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</si>
  <si>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</si>
  <si>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</si>
  <si>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</si>
  <si>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</si>
  <si>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</si>
  <si>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</si>
  <si>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</si>
  <si>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</si>
  <si>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</si>
  <si>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</si>
  <si>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</si>
  <si>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</si>
  <si>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</si>
  <si>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</si>
  <si>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</si>
  <si>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</si>
  <si>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</si>
  <si>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</si>
  <si>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</si>
  <si>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</si>
  <si>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</si>
  <si>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</si>
  <si>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</si>
  <si>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</si>
  <si>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</si>
  <si>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</si>
  <si>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</si>
  <si>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</si>
  <si>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</si>
  <si>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</si>
  <si>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</si>
  <si>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</si>
  <si>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</si>
  <si>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</si>
  <si>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</si>
  <si>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</si>
  <si>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</si>
  <si>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</si>
  <si>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</si>
  <si>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</si>
  <si>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</si>
  <si>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</si>
  <si>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</si>
  <si>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</si>
  <si>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</si>
  <si>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</si>
  <si>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</si>
  <si>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</si>
  <si>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</si>
  <si>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</si>
  <si>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</si>
  <si>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</si>
  <si>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行业医院</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</si>
  <si>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</si>
  <si>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</si>
  <si>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</si>
  <si>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</si>
  <si>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</si>
  <si>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</si>
  <si>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</si>
  <si>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</si>
  <si>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</si>
  <si>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</si>
  <si>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</si>
  <si>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</si>
  <si>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</si>
  <si>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</si>
  <si>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</si>
  <si>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</si>
  <si>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</si>
  <si>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</si>
  <si>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</si>
  <si>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</si>
  <si>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</si>
  <si>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</si>
  <si>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</si>
  <si>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</si>
  <si>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</si>
  <si>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</si>
  <si>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</si>
  <si>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</si>
  <si>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</si>
  <si>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</si>
  <si>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</si>
  <si>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</si>
  <si>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</si>
  <si>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</si>
  <si>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</si>
  <si>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</si>
  <si>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</si>
  <si>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</si>
  <si>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</si>
  <si>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</si>
  <si>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</si>
  <si>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</si>
  <si>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</si>
  <si>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</si>
  <si>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</si>
  <si>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</si>
  <si>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</si>
  <si>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</si>
  <si>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</si>
  <si>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</si>
  <si>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</si>
  <si>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</si>
  <si>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</si>
  <si>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</si>
  <si>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</si>
  <si>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</si>
  <si>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</si>
  <si>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</si>
  <si>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</si>
  <si>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</si>
  <si>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</si>
  <si>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</si>
  <si>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</si>
  <si>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</si>
  <si>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</si>
  <si>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</si>
  <si>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</si>
  <si>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</si>
  <si>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</si>
  <si>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</si>
  <si>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</si>
  <si>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</si>
  <si>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</si>
  <si>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</si>
  <si>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</si>
  <si>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天然林保护工程建设 </t>
  </si>
  <si>
    <t xml:space="preserve">      其他天然林保护支出</t>
  </si>
  <si>
    <t xml:space="preserve">    退耕还林还草</t>
  </si>
  <si>
    <t xml:space="preserve">      退耕还林粮食费用补贴</t>
  </si>
  <si>
    <t xml:space="preserve">      其他退耕还林还草支出</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</si>
  <si>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</si>
  <si>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</si>
  <si>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</si>
  <si>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</si>
  <si>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</si>
  <si>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</si>
  <si>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</si>
  <si>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</si>
  <si>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</si>
  <si>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</si>
  <si>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</si>
  <si>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</si>
  <si>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</si>
  <si>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能源行业管理</t>
  </si>
  <si>
    <t xml:space="preserve">      能源管理</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</si>
  <si>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</si>
  <si>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</si>
  <si>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</si>
  <si>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</si>
  <si>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</si>
  <si>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</si>
  <si>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</si>
  <si>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</si>
  <si>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</si>
  <si>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</si>
  <si>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</si>
  <si>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</si>
  <si>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</si>
  <si>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</si>
  <si>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</si>
  <si>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</si>
  <si>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</si>
  <si>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</si>
  <si>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</si>
  <si>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</si>
  <si>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</si>
  <si>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</si>
  <si>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</si>
  <si>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</si>
  <si>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</si>
  <si>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</si>
  <si>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</si>
  <si>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</si>
  <si>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</si>
  <si>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</si>
  <si>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</si>
  <si>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</si>
  <si>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</si>
  <si>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</si>
  <si>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</si>
  <si>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</si>
  <si>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</si>
  <si>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</si>
  <si>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</si>
  <si>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</si>
  <si>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</si>
  <si>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</si>
  <si>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</si>
  <si>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</si>
  <si>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</si>
  <si>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</si>
  <si>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</si>
  <si>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</si>
  <si>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</si>
  <si>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</si>
  <si>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</si>
  <si>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</si>
  <si>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</si>
  <si>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</si>
  <si>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</si>
  <si>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</si>
  <si>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</si>
  <si>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</si>
  <si>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</si>
  <si>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</si>
  <si>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</si>
  <si>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</si>
  <si>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</si>
  <si>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</si>
  <si>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</si>
  <si>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</si>
  <si>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</si>
  <si>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</si>
  <si>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</si>
  <si>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</si>
  <si>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</si>
  <si>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</si>
  <si>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</si>
  <si>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</si>
  <si>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</si>
  <si>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</si>
  <si>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</si>
  <si>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</si>
  <si>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</si>
  <si>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</si>
  <si>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</si>
  <si>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</si>
  <si>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</si>
  <si>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</si>
  <si>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</si>
  <si>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</si>
  <si>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</si>
  <si>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</si>
  <si>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巩固脱贫攻坚成果衔接乡村振兴</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</si>
  <si>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</si>
  <si>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</si>
  <si>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</si>
  <si>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</si>
  <si>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</si>
  <si>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</si>
  <si>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</si>
  <si>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</si>
  <si>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</si>
  <si>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</si>
  <si>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</si>
  <si>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</si>
  <si>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</si>
  <si>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</si>
  <si>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</si>
  <si>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</si>
  <si>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</si>
  <si>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</si>
  <si>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</si>
  <si>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</si>
  <si>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</si>
  <si>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</si>
  <si>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</si>
  <si>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</si>
  <si>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</si>
  <si>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</si>
  <si>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</si>
  <si>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</si>
  <si>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</si>
  <si>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</si>
  <si>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</si>
  <si>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</si>
  <si>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</si>
  <si>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</si>
  <si>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港口设施</t>
  </si>
  <si>
    <t xml:space="preserve">      航道维护</t>
  </si>
  <si>
    <t xml:space="preserve">      船舶检验</t>
  </si>
  <si>
    <t xml:space="preserve">      救助打捞</t>
  </si>
  <si>
    <t xml:space="preserve">      内河运输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</si>
  <si>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</si>
  <si>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</si>
  <si>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</si>
  <si>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</si>
  <si>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</si>
  <si>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</si>
  <si>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</si>
  <si>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</si>
  <si>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</si>
  <si>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</si>
  <si>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</si>
  <si>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</si>
  <si>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</si>
  <si>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</si>
  <si>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</si>
  <si>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</si>
  <si>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</si>
  <si>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</si>
  <si>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</si>
  <si>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</si>
  <si>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</si>
  <si>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</si>
  <si>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</si>
  <si>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</si>
  <si>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</si>
  <si>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</si>
  <si>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</si>
  <si>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</si>
  <si>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</si>
  <si>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</si>
  <si>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</si>
  <si>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</si>
  <si>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</si>
  <si>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</si>
  <si>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</si>
  <si>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</si>
  <si>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</si>
  <si>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其他资源勘探业支出</t>
  </si>
  <si>
    <t xml:space="preserve">    制造业</t>
  </si>
  <si>
    <t xml:space="preserve">      纺织业</t>
  </si>
  <si>
    <t xml:space="preserve">      医药制造业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</si>
  <si>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</si>
  <si>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</si>
  <si>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</si>
  <si>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</si>
  <si>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</si>
  <si>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</si>
  <si>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</si>
  <si>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</si>
  <si>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</si>
  <si>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</si>
  <si>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</si>
  <si>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</si>
  <si>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</si>
  <si>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</si>
  <si>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</si>
  <si>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</si>
  <si>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</si>
  <si>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</si>
  <si>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</si>
  <si>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</si>
  <si>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</si>
  <si>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</si>
  <si>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</si>
  <si>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</si>
  <si>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</si>
  <si>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</si>
  <si>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</si>
  <si>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</si>
  <si>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</si>
  <si>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</si>
  <si>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</si>
  <si>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</si>
  <si>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</si>
  <si>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</si>
  <si>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</si>
  <si>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</si>
  <si>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</si>
  <si>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</si>
  <si>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</si>
  <si>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</si>
  <si>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</si>
  <si>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</si>
  <si>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</si>
  <si>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金融部门其他行政支出</t>
  </si>
  <si>
    <t xml:space="preserve">    金融部门监管支出</t>
  </si>
  <si>
    <t xml:space="preserve">      金融服务</t>
  </si>
  <si>
    <t xml:space="preserve">      重点金融机构监管</t>
  </si>
  <si>
    <t xml:space="preserve">      金融行业电子化建设</t>
  </si>
  <si>
    <t xml:space="preserve">      金融部门其他监管支出</t>
  </si>
  <si>
    <t xml:space="preserve">    金融发展支出</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</si>
  <si>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</si>
  <si>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</si>
  <si>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</si>
  <si>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</si>
  <si>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</si>
  <si>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</si>
  <si>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</si>
  <si>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</si>
  <si>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</si>
  <si>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</si>
  <si>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医疗卫生</t>
  </si>
  <si>
    <t xml:space="preserve">    农业</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</si>
  <si>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</si>
  <si>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</si>
  <si>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</si>
  <si>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</si>
  <si>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</si>
  <si>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</si>
  <si>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</si>
  <si>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</si>
  <si>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</si>
  <si>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</si>
  <si>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</si>
  <si>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海域与海岛管理</t>
  </si>
  <si>
    <t xml:space="preserve">      海水淡化</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</si>
  <si>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</si>
  <si>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</si>
  <si>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</si>
  <si>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</si>
  <si>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</si>
  <si>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</si>
  <si>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</si>
  <si>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</si>
  <si>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</si>
  <si>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</si>
  <si>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</si>
  <si>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</si>
  <si>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</si>
  <si>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</si>
  <si>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</si>
  <si>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</si>
  <si>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</si>
  <si>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</si>
  <si>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</si>
  <si>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</si>
  <si>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</si>
  <si>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</si>
  <si>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</si>
  <si>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</si>
  <si>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</si>
  <si>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</si>
  <si>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</si>
  <si>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</si>
  <si>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</si>
  <si>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</si>
  <si>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</si>
  <si>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</si>
  <si>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</si>
  <si>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</si>
  <si>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信息统计</t>
  </si>
  <si>
    <t xml:space="preserve">      专项业务活动</t>
  </si>
  <si>
    <t xml:space="preserve">      国家粮油差价补贴</t>
  </si>
  <si>
    <t xml:space="preserve">      粮食财务挂账利息补贴</t>
  </si>
  <si>
    <t xml:space="preserve">      粮食财务挂账消化款</t>
  </si>
  <si>
    <t xml:space="preserve">      粮食风险基金</t>
  </si>
  <si>
    <t xml:space="preserve">      设施建设</t>
  </si>
  <si>
    <t xml:space="preserve">      设施安全</t>
  </si>
  <si>
    <t xml:space="preserve">      物资保管保养</t>
  </si>
  <si>
    <t xml:space="preserve">      其他粮油物资事务支出</t>
  </si>
  <si>
    <t xml:space="preserve">    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</si>
  <si>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</si>
  <si>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</si>
  <si>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</si>
  <si>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</si>
  <si>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</si>
  <si>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</si>
  <si>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其他粮油储备支出</t>
  </si>
  <si>
    <t xml:space="preserve">    重要商品储备</t>
  </si>
  <si>
    <t xml:space="preserve">      肉类储备</t>
  </si>
  <si>
    <t xml:space="preserve">      化肥储备</t>
  </si>
  <si>
    <t xml:space="preserve">      农药储备</t>
  </si>
  <si>
    <t xml:space="preserve">      食盐储备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</si>
  <si>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</si>
  <si>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</si>
  <si>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</si>
  <si>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</si>
  <si>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</si>
  <si>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安全监管</t>
  </si>
  <si>
    <t xml:space="preserve">      安全生产基础</t>
  </si>
  <si>
    <t xml:space="preserve">      应急救援</t>
  </si>
  <si>
    <t xml:space="preserve">      应急管理</t>
  </si>
  <si>
    <t xml:space="preserve">      其他应急管理支出</t>
  </si>
  <si>
    <t xml:space="preserve">    消防救援事务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</si>
  <si>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</si>
  <si>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</si>
  <si>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</si>
  <si>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</si>
  <si>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</si>
  <si>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</si>
  <si>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</si>
  <si>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</si>
  <si>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</si>
  <si>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</si>
  <si>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</si>
  <si>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</si>
  <si>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</si>
  <si>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</si>
  <si>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</si>
  <si>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</si>
  <si>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</si>
  <si>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</si>
  <si>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</si>
  <si>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</si>
  <si>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</si>
  <si>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</si>
  <si>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</si>
  <si>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</si>
  <si>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</si>
  <si>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</si>
  <si>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</si>
  <si>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</si>
  <si>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</si>
  <si>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</si>
  <si>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</si>
  <si>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</si>
  <si>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</si>
  <si>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</si>
  <si>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</si>
  <si>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</si>
  <si>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</si>
  <si>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</si>
  <si>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r>
      <rPr>
        <sz val="10"/>
        <rFont val="宋体"/>
        <family val="3"/>
        <charset val="134"/>
      </rPr>
      <t>备注：按明细科目公开，列支科目为</t>
    </r>
    <r>
      <rPr>
        <sz val="10"/>
        <rFont val="Helv"/>
      </rPr>
      <t>0</t>
    </r>
    <r>
      <rPr>
        <sz val="10"/>
        <rFont val="宋体"/>
        <family val="3"/>
        <charset val="134"/>
      </rPr>
      <t>应自行删除。</t>
    </r>
  </si>
  <si>
    <t>表6</t>
  </si>
  <si>
    <t>2023年薛城区本级一般公共预算基本支出草案表
（经济分类）</t>
  </si>
  <si>
    <t>单位:万元</t>
  </si>
  <si>
    <t>基本支出金额</t>
  </si>
  <si>
    <t>501</t>
  </si>
  <si>
    <t>一、机关工资福利支出</t>
  </si>
  <si>
    <t>50101</t>
  </si>
  <si>
    <t xml:space="preserve">    工资奖金津补贴</t>
  </si>
  <si>
    <t>50102</t>
  </si>
  <si>
    <t xml:space="preserve">    社会保障缴费</t>
  </si>
  <si>
    <t>50103</t>
  </si>
  <si>
    <t xml:space="preserve">    住房公积金 </t>
  </si>
  <si>
    <t>50199</t>
  </si>
  <si>
    <t xml:space="preserve">    其他工资福利支出</t>
  </si>
  <si>
    <t>502</t>
  </si>
  <si>
    <t>二、机关商品和服务支出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</si>
  <si>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</si>
  <si>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</si>
  <si>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</si>
  <si>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</si>
  <si>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</si>
  <si>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</si>
  <si>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</si>
  <si>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</si>
  <si>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</si>
  <si>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</si>
  <si>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</si>
  <si>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</si>
  <si>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50207</t>
  </si>
  <si>
    <t xml:space="preserve">    因公出国（境）费用</t>
  </si>
  <si>
    <t>50208</t>
  </si>
  <si>
    <t xml:space="preserve">    公务用车运行维护费</t>
  </si>
  <si>
    <t>50209</t>
  </si>
  <si>
    <t xml:space="preserve">    维修（护）费</t>
  </si>
  <si>
    <t>50299</t>
  </si>
  <si>
    <t xml:space="preserve">    其他商品和服务支出</t>
  </si>
  <si>
    <t>503</t>
  </si>
  <si>
    <t>三、机关资本性支出（一）</t>
  </si>
  <si>
    <t>50301</t>
  </si>
  <si>
    <t xml:space="preserve">    房屋建筑物购建</t>
  </si>
  <si>
    <t>50302</t>
  </si>
  <si>
    <t xml:space="preserve">    基础设施建设</t>
  </si>
  <si>
    <t>50303</t>
  </si>
  <si>
    <t xml:space="preserve">    公务用车购置</t>
  </si>
  <si>
    <t>50306</t>
  </si>
  <si>
    <t xml:space="preserve">    设备购置</t>
  </si>
  <si>
    <t>50307</t>
  </si>
  <si>
    <t xml:space="preserve">    大型修缮</t>
  </si>
  <si>
    <t>50399</t>
  </si>
  <si>
    <t xml:space="preserve">    其他资本性支出</t>
  </si>
  <si>
    <t>504</t>
  </si>
  <si>
    <t>四、机关资本性支出（二）</t>
  </si>
  <si>
    <t>50401</t>
  </si>
  <si>
    <t>50402</t>
  </si>
  <si>
    <t>50403</t>
  </si>
  <si>
    <t>50404</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</si>
  <si>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</si>
  <si>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</si>
  <si>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</si>
  <si>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</si>
  <si>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</si>
  <si>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</si>
  <si>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</si>
  <si>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507</t>
  </si>
  <si>
    <t>七、对企业补助</t>
  </si>
  <si>
    <t xml:space="preserve">    费用补贴</t>
  </si>
  <si>
    <t xml:space="preserve">    利息补贴</t>
  </si>
  <si>
    <t xml:space="preserve">    其他对企业补助</t>
  </si>
  <si>
    <t>508</t>
  </si>
  <si>
    <t>八、对企业资本性支出</t>
  </si>
  <si>
    <t xml:space="preserve">    资本金注入（一）</t>
  </si>
  <si>
    <t xml:space="preserve">    资本金注入（二）</t>
  </si>
  <si>
    <t>509</t>
  </si>
  <si>
    <t>九、对个人和家庭的补助</t>
  </si>
  <si>
    <t xml:space="preserve">    社会福利和救助</t>
  </si>
  <si>
    <t xml:space="preserve">    助学金</t>
  </si>
  <si>
    <t xml:space="preserve">    个人农业生产补贴</t>
  </si>
  <si>
    <t xml:space="preserve">    离退休费</t>
  </si>
  <si>
    <t xml:space="preserve">    其他对个人和家庭补助</t>
  </si>
  <si>
    <t>510</t>
  </si>
  <si>
    <t>十、对社会保障基金补助</t>
  </si>
  <si>
    <t xml:space="preserve">    对社会保险基金补助</t>
  </si>
  <si>
    <t>511</t>
  </si>
  <si>
    <t>十一、债务利息及费用支出</t>
  </si>
  <si>
    <t xml:space="preserve">    国内债务付息</t>
  </si>
  <si>
    <t xml:space="preserve">    国内债务发行费用</t>
  </si>
  <si>
    <t>514</t>
  </si>
  <si>
    <t>十二、预备费</t>
  </si>
  <si>
    <t>十二、其他支出</t>
  </si>
  <si>
    <t>表7</t>
  </si>
  <si>
    <t>2023年一般公共预算安排的税收返还
及一般性转移支付分项目草案表</t>
  </si>
  <si>
    <r>
      <rPr>
        <sz val="12"/>
        <color indexed="8"/>
        <rFont val="黑体"/>
        <family val="3"/>
        <charset val="134"/>
      </rPr>
      <t>项</t>
    </r>
    <r>
      <rPr>
        <sz val="12"/>
        <color indexed="8"/>
        <rFont val="Arial"/>
        <family val="2"/>
      </rPr>
      <t>      </t>
    </r>
    <r>
      <rPr>
        <sz val="12"/>
        <color indexed="8"/>
        <rFont val="黑体"/>
        <family val="3"/>
        <charset val="134"/>
      </rPr>
      <t xml:space="preserve"> 目</t>
    </r>
  </si>
  <si>
    <t>合    计</t>
  </si>
  <si>
    <t>一、税收返还</t>
  </si>
  <si>
    <t xml:space="preserve">    其中：所得税基数返还</t>
  </si>
  <si>
    <t xml:space="preserve">          成品油税费改革税收返还</t>
  </si>
  <si>
    <t xml:space="preserve">          增值税税收返还</t>
  </si>
  <si>
    <t xml:space="preserve">          消费税税收返还</t>
  </si>
  <si>
    <t xml:space="preserve">          增值税“五五分享”税收返还</t>
  </si>
  <si>
    <t xml:space="preserve">          其他税收返还</t>
  </si>
  <si>
    <t>二、一般性转移支付</t>
  </si>
  <si>
    <t xml:space="preserve">    （一）均衡性转移支付         </t>
  </si>
  <si>
    <r>
      <rPr>
        <sz val="12"/>
        <rFont val="Microsoft Sans Serif"/>
        <family val="2"/>
      </rPr>
      <t xml:space="preserve">        </t>
    </r>
    <r>
      <rPr>
        <sz val="12"/>
        <rFont val="宋体"/>
        <family val="3"/>
        <charset val="134"/>
      </rPr>
      <t>（二）县级基本财力保障机制奖补资金</t>
    </r>
    <r>
      <rPr>
        <sz val="12"/>
        <rFont val="Microsoft Sans Serif"/>
        <family val="2"/>
      </rPr>
      <t xml:space="preserve">         </t>
    </r>
  </si>
  <si>
    <r>
      <rPr>
        <sz val="12"/>
        <rFont val="Microsoft Sans Serif"/>
        <family val="2"/>
      </rPr>
      <t xml:space="preserve">        </t>
    </r>
    <r>
      <rPr>
        <sz val="12"/>
        <rFont val="宋体"/>
        <family val="3"/>
        <charset val="134"/>
      </rPr>
      <t>（三）结算补助</t>
    </r>
    <r>
      <rPr>
        <sz val="12"/>
        <rFont val="Microsoft Sans Serif"/>
        <family val="2"/>
      </rPr>
      <t xml:space="preserve">      </t>
    </r>
  </si>
  <si>
    <r>
      <rPr>
        <sz val="12"/>
        <rFont val="Microsoft Sans Serif"/>
        <family val="2"/>
      </rPr>
      <t xml:space="preserve">        </t>
    </r>
    <r>
      <rPr>
        <sz val="12"/>
        <rFont val="宋体"/>
        <family val="3"/>
        <charset val="134"/>
      </rPr>
      <t>（四）资源枯竭型城市转移支付补助</t>
    </r>
    <r>
      <rPr>
        <sz val="12"/>
        <rFont val="Microsoft Sans Serif"/>
        <family val="2"/>
      </rPr>
      <t xml:space="preserve">         </t>
    </r>
  </si>
  <si>
    <r>
      <rPr>
        <sz val="12"/>
        <rFont val="Microsoft Sans Serif"/>
        <family val="2"/>
      </rPr>
      <t xml:space="preserve">        </t>
    </r>
    <r>
      <rPr>
        <sz val="12"/>
        <rFont val="宋体"/>
        <family val="3"/>
        <charset val="134"/>
      </rPr>
      <t>（五）企业事业单位划转补助</t>
    </r>
  </si>
  <si>
    <r>
      <rPr>
        <sz val="12"/>
        <rFont val="Microsoft Sans Serif"/>
        <family val="2"/>
      </rPr>
      <t xml:space="preserve">        </t>
    </r>
    <r>
      <rPr>
        <sz val="12"/>
        <rFont val="宋体"/>
        <family val="3"/>
        <charset val="134"/>
      </rPr>
      <t>（六）产粮（油）大县奖励资金</t>
    </r>
    <r>
      <rPr>
        <sz val="12"/>
        <rFont val="Microsoft Sans Serif"/>
        <family val="2"/>
      </rPr>
      <t xml:space="preserve">         </t>
    </r>
  </si>
  <si>
    <r>
      <rPr>
        <sz val="12"/>
        <rFont val="Microsoft Sans Serif"/>
        <family val="2"/>
      </rPr>
      <t xml:space="preserve">        </t>
    </r>
    <r>
      <rPr>
        <sz val="12"/>
        <rFont val="宋体"/>
        <family val="3"/>
        <charset val="134"/>
      </rPr>
      <t>（七）重点生态功能区转移支付</t>
    </r>
    <r>
      <rPr>
        <sz val="12"/>
        <rFont val="Microsoft Sans Serif"/>
        <family val="2"/>
      </rPr>
      <t xml:space="preserve">         </t>
    </r>
  </si>
  <si>
    <r>
      <rPr>
        <sz val="12"/>
        <rFont val="Microsoft Sans Serif"/>
        <family val="2"/>
      </rPr>
      <t xml:space="preserve">        </t>
    </r>
    <r>
      <rPr>
        <sz val="12"/>
        <rFont val="宋体"/>
        <family val="3"/>
        <charset val="134"/>
      </rPr>
      <t>（八）固定数额补助</t>
    </r>
  </si>
  <si>
    <r>
      <rPr>
        <sz val="12"/>
        <rFont val="Microsoft Sans Serif"/>
        <family val="2"/>
      </rPr>
      <t xml:space="preserve">        </t>
    </r>
    <r>
      <rPr>
        <sz val="12"/>
        <rFont val="宋体"/>
        <family val="3"/>
        <charset val="134"/>
      </rPr>
      <t>（九）革命老区转移支付</t>
    </r>
    <r>
      <rPr>
        <sz val="12"/>
        <rFont val="Microsoft Sans Serif"/>
        <family val="2"/>
      </rPr>
      <t xml:space="preserve">         </t>
    </r>
  </si>
  <si>
    <r>
      <rPr>
        <sz val="12"/>
        <rFont val="Microsoft Sans Serif"/>
        <family val="2"/>
      </rPr>
      <t xml:space="preserve">        </t>
    </r>
    <r>
      <rPr>
        <sz val="12"/>
        <rFont val="宋体"/>
        <family val="3"/>
        <charset val="134"/>
      </rPr>
      <t>（十）边境地区转移支付</t>
    </r>
    <r>
      <rPr>
        <sz val="12"/>
        <rFont val="Microsoft Sans Serif"/>
        <family val="2"/>
      </rPr>
      <t xml:space="preserve">         </t>
    </r>
  </si>
  <si>
    <t xml:space="preserve">    （十一）乡村振兴重大专项资金</t>
  </si>
  <si>
    <r>
      <rPr>
        <sz val="12"/>
        <rFont val="Microsoft Sans Serif"/>
        <family val="2"/>
      </rPr>
      <t xml:space="preserve">        </t>
    </r>
    <r>
      <rPr>
        <sz val="12"/>
        <rFont val="宋体"/>
        <family val="3"/>
        <charset val="134"/>
      </rPr>
      <t>（十二）固定数额补助等其他一般性转移支付</t>
    </r>
    <r>
      <rPr>
        <sz val="12"/>
        <rFont val="Microsoft Sans Serif"/>
        <family val="2"/>
      </rPr>
      <t xml:space="preserve">         </t>
    </r>
  </si>
  <si>
    <t xml:space="preserve">    （十三）共同财政事权转移支付         </t>
  </si>
  <si>
    <t xml:space="preserve">     其中：公共安全共同财政事权转移支付支出</t>
  </si>
  <si>
    <t xml:space="preserve"> 教育共同财政事权转移支付支出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</si>
  <si>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</si>
  <si>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</si>
  <si>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</si>
  <si>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农林水共同财政事权转移支付支出</t>
  </si>
  <si>
    <t xml:space="preserve"> 交通运输共同财政事权转移支付支出</t>
  </si>
  <si>
    <t xml:space="preserve"> 住房保障共同财政事权转移支付支出</t>
  </si>
  <si>
    <t xml:space="preserve"> 其他共同事权转移支付</t>
  </si>
  <si>
    <t>表8</t>
  </si>
  <si>
    <t>一、一般公共服务方面</t>
  </si>
  <si>
    <t>二、公共安全方面</t>
  </si>
  <si>
    <t>三、教育方面</t>
  </si>
  <si>
    <t>四、科学技术方面</t>
  </si>
  <si>
    <t xml:space="preserve">    其中：人才建设资金</t>
  </si>
  <si>
    <t xml:space="preserve">         科技创新发展资金</t>
  </si>
  <si>
    <t>五、文化旅游体育与传媒方面</t>
  </si>
  <si>
    <t xml:space="preserve">    其中：宣传文化旅游发展资金</t>
  </si>
  <si>
    <t>六、社会保障和就业方面</t>
  </si>
  <si>
    <t xml:space="preserve">    其中：残疾人康复和就业资金</t>
  </si>
  <si>
    <t xml:space="preserve">         基本建设投资</t>
  </si>
  <si>
    <t>七、卫生健康方面</t>
  </si>
  <si>
    <t xml:space="preserve">    其中：卫生健康资金</t>
  </si>
  <si>
    <t>八、节能环保方面</t>
  </si>
  <si>
    <t xml:space="preserve">    其中：环境污染防治资金</t>
  </si>
  <si>
    <t xml:space="preserve">         住房和城镇化建设资金</t>
  </si>
  <si>
    <t>九、城乡社区方面</t>
  </si>
  <si>
    <t xml:space="preserve">    其中：基本建设投资</t>
  </si>
  <si>
    <t>十、农林水方面</t>
  </si>
  <si>
    <t xml:space="preserve">    其中：乡村振兴重大专项资金</t>
  </si>
  <si>
    <t>十一、交通运输方面</t>
  </si>
  <si>
    <t xml:space="preserve">    其中：交通发展资金</t>
  </si>
  <si>
    <t>十二、资源勘探工业信息等方面</t>
  </si>
  <si>
    <t xml:space="preserve">    其中：工业转型发展资金</t>
  </si>
  <si>
    <t>十三、商业服务业等方面</t>
  </si>
  <si>
    <t xml:space="preserve">         商贸发展和市场开拓资金</t>
  </si>
  <si>
    <t>十四、金融方面</t>
  </si>
  <si>
    <t xml:space="preserve">    其中：金融发展资金</t>
  </si>
  <si>
    <t>十五、自然资源海洋气象等方面</t>
  </si>
  <si>
    <t xml:space="preserve">    其中：国土勘探和治理资金</t>
  </si>
  <si>
    <t>十六、住房保障方面</t>
  </si>
  <si>
    <t>十七、粮油物资储备方面</t>
  </si>
  <si>
    <t>十八、灾害防治及应急管理方面</t>
  </si>
  <si>
    <t xml:space="preserve">    其中：安全生产和应急管理资金</t>
  </si>
  <si>
    <t xml:space="preserve">         金融发展资金</t>
  </si>
  <si>
    <t>十九、其他方面</t>
  </si>
  <si>
    <t>表9</t>
  </si>
  <si>
    <t>2023年一般公共预算安排的税收返还
及转移支付分地区预算表</t>
  </si>
  <si>
    <t>地     区</t>
  </si>
  <si>
    <t>税收返还</t>
  </si>
  <si>
    <t>一般性转移支付</t>
  </si>
  <si>
    <t>专项转移支付</t>
  </si>
  <si>
    <t>陶庄镇</t>
  </si>
  <si>
    <t>邹坞镇</t>
  </si>
  <si>
    <t>临城街道</t>
  </si>
  <si>
    <t>常庄街道</t>
  </si>
  <si>
    <t>沙沟镇</t>
  </si>
  <si>
    <t>周营镇</t>
  </si>
  <si>
    <t>新城街道</t>
  </si>
  <si>
    <t>合　计</t>
  </si>
  <si>
    <t>表10</t>
  </si>
  <si>
    <t>一、港口建设费收入</t>
  </si>
  <si>
    <t>二、国有土地使用权出让收入</t>
  </si>
  <si>
    <t>三、彩票公益金收入</t>
  </si>
  <si>
    <t>四、城市基础设施配套费收入</t>
  </si>
  <si>
    <t>五、污水处理费收入</t>
  </si>
  <si>
    <t>六、彩票发行机构和彩票销售机构的业务费用</t>
  </si>
  <si>
    <t>七、专项债券对应项目专项收入</t>
  </si>
  <si>
    <t>八、其他政府性基金收入</t>
  </si>
  <si>
    <t>本年收入合计</t>
  </si>
  <si>
    <t xml:space="preserve">    地方政府专项债务转贷收入</t>
  </si>
  <si>
    <t>2023年到期政府专项债券10.95亿元</t>
  </si>
  <si>
    <t xml:space="preserve">    上级补助收入</t>
  </si>
  <si>
    <t>表11</t>
  </si>
  <si>
    <t>一、文化体育传媒支出</t>
  </si>
  <si>
    <t xml:space="preserve">    国家电影事业发展专项资金安排的支出</t>
  </si>
  <si>
    <t>二、社会保障和就业支出</t>
  </si>
  <si>
    <t xml:space="preserve">    大中型水库移民后期扶持基金支出</t>
  </si>
  <si>
    <t>三、城乡社区支出</t>
  </si>
  <si>
    <t xml:space="preserve">    国有土地使用权出让收入安排的支出</t>
  </si>
  <si>
    <t xml:space="preserve">    农业土地开发资金安排的支出</t>
  </si>
  <si>
    <t xml:space="preserve">    城市基础设施配套费安排的支出</t>
  </si>
  <si>
    <t xml:space="preserve">    污水处理费安排的支出</t>
  </si>
  <si>
    <t xml:space="preserve">    棚户区改造专项债券收入安排的支出</t>
  </si>
  <si>
    <t>四、农林水支出</t>
  </si>
  <si>
    <t xml:space="preserve">    国家重大水利工程建设基金安排的支出</t>
  </si>
  <si>
    <t>五、交通运输支出</t>
  </si>
  <si>
    <t xml:space="preserve">    港口建设费及对应债务收入安排的支出</t>
  </si>
  <si>
    <t xml:space="preserve">    民航发展基金支出</t>
  </si>
  <si>
    <t>六、其他支出</t>
  </si>
  <si>
    <t xml:space="preserve">    其他政府性基金及对应专项债务收入安排的支出</t>
  </si>
  <si>
    <t xml:space="preserve">    彩票发行销售机构业务费安排的支出</t>
  </si>
  <si>
    <t xml:space="preserve">    彩票公益金及对应专项债务收入安排的支出</t>
  </si>
  <si>
    <t>七、债务付息支出</t>
  </si>
  <si>
    <t>本年基金支出合计</t>
  </si>
  <si>
    <t xml:space="preserve">    地方政府专项债务还本支出</t>
  </si>
  <si>
    <t xml:space="preserve">    调出资金</t>
  </si>
  <si>
    <t xml:space="preserve">    支出总计</t>
  </si>
  <si>
    <t>表12</t>
  </si>
  <si>
    <t>表13</t>
  </si>
  <si>
    <t>一、文化旅游体育与传媒支出</t>
  </si>
  <si>
    <t xml:space="preserve"> </t>
  </si>
  <si>
    <t xml:space="preserve">    小型水库移民扶助基金安排的支出</t>
  </si>
  <si>
    <t xml:space="preserve">      移民补助</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</si>
  <si>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</si>
  <si>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</si>
  <si>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</si>
  <si>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</si>
  <si>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</si>
  <si>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</si>
  <si>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</si>
  <si>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</si>
  <si>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</si>
  <si>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</si>
  <si>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</si>
  <si>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</si>
  <si>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</si>
  <si>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</si>
  <si>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</si>
  <si>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</si>
  <si>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</si>
  <si>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</si>
  <si>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</si>
  <si>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</si>
  <si>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</si>
  <si>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</si>
  <si>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其他棚户区改造专项债券收入安排的支出</t>
  </si>
  <si>
    <t>四、其他支出</t>
  </si>
  <si>
    <t xml:space="preserve">      其他政府性基金安排的支出</t>
  </si>
  <si>
    <t xml:space="preserve">      其他地方自行试点项目收益专项债券收入安排的支出</t>
  </si>
  <si>
    <t xml:space="preserve">      其他政府性基金债务收入安排的支出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</si>
  <si>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</si>
  <si>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</si>
  <si>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</si>
  <si>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</si>
  <si>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</si>
  <si>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</si>
  <si>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</si>
  <si>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</si>
  <si>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</si>
  <si>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</si>
  <si>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</si>
  <si>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五、债务付息支出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</si>
  <si>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</si>
  <si>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</si>
  <si>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</si>
  <si>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</si>
  <si>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</si>
  <si>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</si>
  <si>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</si>
  <si>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</si>
  <si>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</si>
  <si>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</si>
  <si>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</si>
  <si>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</si>
  <si>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</si>
  <si>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</si>
  <si>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</si>
  <si>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</si>
  <si>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国有土地使用权出让金债务还本支出</t>
  </si>
  <si>
    <t xml:space="preserve">      城市基础设施配套费债务还本支出</t>
  </si>
  <si>
    <t xml:space="preserve">      土地储备专项债券还本支出</t>
  </si>
  <si>
    <t xml:space="preserve">      棚户区改造专项债券还本支出</t>
  </si>
  <si>
    <t xml:space="preserve">      其他地方自行试点项目收益专项债券还本支出</t>
  </si>
  <si>
    <t xml:space="preserve">      其他政府性基金债务还本支出</t>
  </si>
  <si>
    <t xml:space="preserve">      政府性基金上解支出</t>
  </si>
  <si>
    <t>备注：本级支出需明确细化至项级科目。</t>
  </si>
  <si>
    <t>表14</t>
  </si>
  <si>
    <t>项       目</t>
  </si>
  <si>
    <t>金   额</t>
  </si>
  <si>
    <t>一、国家电影事业发展专项资金</t>
  </si>
  <si>
    <t>二、旅游发展基金</t>
  </si>
  <si>
    <t>三、大中型水库移民后期扶持基金</t>
  </si>
  <si>
    <t>四、国有土地使用权出让收入及对应专项债务收入安排的支出</t>
  </si>
  <si>
    <t>五、国家重大水利工程建设基金</t>
  </si>
  <si>
    <t>六、港口建设费安排的支出</t>
  </si>
  <si>
    <t>七、民航发展基金</t>
  </si>
  <si>
    <t>八、彩票公益金及彩票发行销售机构业务费安排的支出</t>
  </si>
  <si>
    <t>九、其他政府性基金及对应专项债务收入安排的支出</t>
  </si>
  <si>
    <t>2023年区对镇政府性基金预算转移支付预算情况的说明：结合区级财力情况，年初暂不安排政府性基金转移支付预算，年中根据需要追加安排。</t>
  </si>
  <si>
    <t>表15</t>
  </si>
  <si>
    <t>地  区</t>
  </si>
  <si>
    <t xml:space="preserve">2023年区对镇政府性基金预算转移支付预算情况的说明：结合区级财力情况，年初暂不安排政府性基金转移支付预算，年中根据需要追加安排。 </t>
  </si>
  <si>
    <t>表16</t>
  </si>
  <si>
    <t>一、利润收入</t>
  </si>
  <si>
    <t xml:space="preserve">    石油石化企业利润收入</t>
  </si>
  <si>
    <t xml:space="preserve">    煤炭企业利润收入</t>
  </si>
  <si>
    <t xml:space="preserve">    有色冶金采掘企业利润收入</t>
  </si>
  <si>
    <t xml:space="preserve">    钢铁企业利润收入</t>
  </si>
  <si>
    <r>
      <rPr>
        <sz val="12"/>
        <rFont val="宋体"/>
        <family val="3"/>
        <charset val="134"/>
      </rPr>
      <t xml:space="preserve"> </t>
    </r>
    <r>
      <rPr>
        <sz val="12"/>
        <rFont val="宋体"/>
        <family val="3"/>
        <charset val="134"/>
      </rPr>
      <t xml:space="preserve">   </t>
    </r>
    <r>
      <rPr>
        <sz val="12"/>
        <rFont val="宋体"/>
        <family val="3"/>
        <charset val="134"/>
      </rPr>
      <t>建材企业利润收入</t>
    </r>
  </si>
  <si>
    <t xml:space="preserve">    其他国有资本经营预算企业利润收入</t>
  </si>
  <si>
    <t>二、股利、股息收入</t>
  </si>
  <si>
    <t xml:space="preserve">     国有控股公司股利、股息收入</t>
  </si>
  <si>
    <t xml:space="preserve">     国有参股公司股利、股息收入</t>
  </si>
  <si>
    <t xml:space="preserve">     其他国有资本经营预算企业股利、股息收入</t>
  </si>
  <si>
    <t>三、产权转让收入</t>
  </si>
  <si>
    <t xml:space="preserve">    国有股减持收入</t>
  </si>
  <si>
    <t xml:space="preserve">    国有股权、股份转让收入</t>
  </si>
  <si>
    <t>四、清算收入</t>
  </si>
  <si>
    <t xml:space="preserve">    国有股权、股份清算收入</t>
  </si>
  <si>
    <t xml:space="preserve">    国有独资企业清算收入</t>
  </si>
  <si>
    <t>五、其他国有资本经营预算收入</t>
  </si>
  <si>
    <t>表17</t>
  </si>
  <si>
    <t>国有资本经营预算支出</t>
  </si>
  <si>
    <t xml:space="preserve">    解决历史遗留问题及改革成本支出</t>
  </si>
  <si>
    <r>
      <rPr>
        <sz val="12"/>
        <rFont val="宋体"/>
        <family val="3"/>
        <charset val="134"/>
      </rPr>
      <t xml:space="preserve">    </t>
    </r>
    <r>
      <rPr>
        <sz val="12"/>
        <rFont val="宋体"/>
        <family val="3"/>
        <charset val="134"/>
      </rPr>
      <t xml:space="preserve">    </t>
    </r>
    <r>
      <rPr>
        <sz val="12"/>
        <rFont val="宋体"/>
        <family val="3"/>
        <charset val="134"/>
      </rPr>
      <t>其中：“三供一业”移交补助支出</t>
    </r>
  </si>
  <si>
    <r>
      <rPr>
        <sz val="12"/>
        <rFont val="宋体"/>
        <family val="3"/>
        <charset val="134"/>
      </rPr>
      <t xml:space="preserve">          </t>
    </r>
    <r>
      <rPr>
        <sz val="12"/>
        <rFont val="宋体"/>
        <family val="3"/>
        <charset val="134"/>
      </rPr>
      <t xml:space="preserve">   </t>
    </r>
    <r>
      <rPr>
        <sz val="12"/>
        <rFont val="宋体"/>
        <family val="3"/>
        <charset val="134"/>
      </rPr>
      <t>国有企业办职教幼教补助支出</t>
    </r>
  </si>
  <si>
    <r>
      <rPr>
        <sz val="12"/>
        <rFont val="宋体"/>
        <family val="3"/>
        <charset val="134"/>
      </rPr>
      <t xml:space="preserve">             </t>
    </r>
    <r>
      <rPr>
        <sz val="12"/>
        <rFont val="宋体"/>
        <family val="3"/>
        <charset val="134"/>
      </rPr>
      <t>国有企业退休人员社会化管理补助支出</t>
    </r>
  </si>
  <si>
    <r>
      <rPr>
        <sz val="12"/>
        <rFont val="宋体"/>
        <family val="3"/>
        <charset val="134"/>
      </rPr>
      <t xml:space="preserve">             </t>
    </r>
    <r>
      <rPr>
        <sz val="12"/>
        <rFont val="宋体"/>
        <family val="3"/>
        <charset val="134"/>
      </rPr>
      <t>国有企业改革成本支出</t>
    </r>
  </si>
  <si>
    <r>
      <rPr>
        <sz val="12"/>
        <rFont val="宋体"/>
        <family val="3"/>
        <charset val="134"/>
      </rPr>
      <t xml:space="preserve">             </t>
    </r>
    <r>
      <rPr>
        <sz val="12"/>
        <rFont val="宋体"/>
        <family val="3"/>
        <charset val="134"/>
      </rPr>
      <t>其他解决历史遗留问题及改革成本支出</t>
    </r>
  </si>
  <si>
    <r>
      <rPr>
        <sz val="12"/>
        <rFont val="宋体"/>
        <family val="3"/>
        <charset val="134"/>
      </rPr>
      <t xml:space="preserve">  </t>
    </r>
    <r>
      <rPr>
        <sz val="12"/>
        <rFont val="宋体"/>
        <family val="3"/>
        <charset val="134"/>
      </rPr>
      <t xml:space="preserve">  </t>
    </r>
    <r>
      <rPr>
        <sz val="12"/>
        <rFont val="宋体"/>
        <family val="3"/>
        <charset val="134"/>
      </rPr>
      <t>国有企业资本金注入</t>
    </r>
  </si>
  <si>
    <t>其他国有资本经营预算支出</t>
  </si>
  <si>
    <t>本年支出合计</t>
  </si>
  <si>
    <t xml:space="preserve">    结转下年</t>
  </si>
  <si>
    <t>表18</t>
  </si>
  <si>
    <t>表19</t>
  </si>
  <si>
    <t xml:space="preserve">    国有资本经营预算转移支付支出</t>
  </si>
  <si>
    <t>表20</t>
  </si>
  <si>
    <t>2023年薛城区对下国有资本经营预算转移支付
分项目分地区预算表</t>
  </si>
  <si>
    <t>地   区</t>
  </si>
  <si>
    <t>其中：</t>
  </si>
  <si>
    <t>国有企业退休人员社会化管理补助支出</t>
  </si>
  <si>
    <t>国有企业办职教幼教补助支出</t>
  </si>
  <si>
    <t>备注：国有资本经营预算没有对下转移支付。</t>
  </si>
  <si>
    <t>表21</t>
  </si>
  <si>
    <t>项   目</t>
  </si>
  <si>
    <t>一、机关事业单位基本养老保险基金收入</t>
  </si>
  <si>
    <t xml:space="preserve">    其中：保险费收入</t>
  </si>
  <si>
    <t xml:space="preserve">          财政补贴收入</t>
  </si>
  <si>
    <t xml:space="preserve">          利息收入</t>
  </si>
  <si>
    <t xml:space="preserve">          转移收入</t>
  </si>
  <si>
    <t xml:space="preserve">          其他收入</t>
  </si>
  <si>
    <t>二、城乡居民基本养老保险基金收入</t>
  </si>
  <si>
    <t xml:space="preserve">          委托投资收益</t>
  </si>
  <si>
    <t>三、职工基本医疗保险基金收入</t>
  </si>
  <si>
    <t>四、城乡居民基本医疗保险基金收入</t>
  </si>
  <si>
    <t>五、工伤保险基金收入</t>
  </si>
  <si>
    <t>六、失业保险基金收入</t>
  </si>
  <si>
    <t>社会保险基金收入小计</t>
  </si>
  <si>
    <t>其中：保险费收入</t>
  </si>
  <si>
    <t xml:space="preserve">      财政补贴收入</t>
  </si>
  <si>
    <t xml:space="preserve">      利息收入</t>
  </si>
  <si>
    <t xml:space="preserve">      委托投资收益</t>
  </si>
  <si>
    <t xml:space="preserve">      转移收入</t>
  </si>
  <si>
    <t xml:space="preserve">      其他收入</t>
  </si>
  <si>
    <t>上级补助收入</t>
  </si>
  <si>
    <t xml:space="preserve">    其中：工伤保险基金</t>
  </si>
  <si>
    <t xml:space="preserve">          失业保险基金</t>
  </si>
  <si>
    <t>社会保险基金收入合计</t>
  </si>
  <si>
    <t>备注：“企业职工基本养老保险基金”实行市级统筹，县级预算公开不涉及该项内容，应自行删除。</t>
  </si>
  <si>
    <t>表22</t>
  </si>
  <si>
    <t>一、机关事业单位基本养老保险基金支出</t>
  </si>
  <si>
    <t xml:space="preserve">    其中：基本养老金支出</t>
  </si>
  <si>
    <t xml:space="preserve">          转移支出</t>
  </si>
  <si>
    <t xml:space="preserve">          其他机关事业单位基本养老保险基金支出</t>
  </si>
  <si>
    <t>二、城乡居民基本养老保险基金支出</t>
  </si>
  <si>
    <t xml:space="preserve">    其中：基础养老金支出</t>
  </si>
  <si>
    <t xml:space="preserve">          个人账户养老金支出</t>
  </si>
  <si>
    <t xml:space="preserve">          丧葬抚恤补助支出</t>
  </si>
  <si>
    <t xml:space="preserve">          其他城乡居民基本养老保险基金支出</t>
  </si>
  <si>
    <t>三、职工基本医疗保险基金支出</t>
  </si>
  <si>
    <t xml:space="preserve">    其中：职工基本医疗保险统筹基金</t>
  </si>
  <si>
    <t xml:space="preserve">          职工基本医疗保险个人账户基金</t>
  </si>
  <si>
    <t xml:space="preserve">          其他职工基本医疗保险基金支出</t>
  </si>
  <si>
    <t>四、城乡居民基本医疗保险基金支出</t>
  </si>
  <si>
    <t xml:space="preserve">    其中：城乡居民基本医疗保险基金医疗待遇支出</t>
  </si>
  <si>
    <t xml:space="preserve">          城乡居民大病保险支出</t>
  </si>
  <si>
    <t xml:space="preserve">          其他城乡居民基本医疗保险基金支出</t>
  </si>
  <si>
    <t>五、工伤保险基金支出</t>
  </si>
  <si>
    <t xml:space="preserve">    其中：工伤保险待遇</t>
  </si>
  <si>
    <t xml:space="preserve">          劳动能力鉴定支出</t>
  </si>
  <si>
    <t xml:space="preserve">          工伤预防费用支出</t>
  </si>
  <si>
    <t xml:space="preserve">          其他工伤保险基金支出</t>
  </si>
  <si>
    <t>六、失业保险基金支出</t>
  </si>
  <si>
    <t xml:space="preserve">    其中：失业保险金</t>
  </si>
  <si>
    <t xml:space="preserve">          医疗保险费</t>
  </si>
  <si>
    <t xml:space="preserve">          丧葬抚恤补助</t>
  </si>
  <si>
    <t xml:space="preserve">          职业培训和职业介绍补贴</t>
  </si>
  <si>
    <t xml:space="preserve">          稳定岗位补贴支出</t>
  </si>
  <si>
    <t xml:space="preserve">          技能提升补贴支出</t>
  </si>
  <si>
    <t xml:space="preserve">          其他费用支出</t>
  </si>
  <si>
    <t xml:space="preserve">          其他失业保险基金支出</t>
  </si>
  <si>
    <t>社会保险基金支出小计</t>
  </si>
  <si>
    <t xml:space="preserve">    其中：社会保险待遇支出</t>
  </si>
  <si>
    <t xml:space="preserve">          其他支出</t>
  </si>
  <si>
    <t>上解上级支出</t>
  </si>
  <si>
    <t>社会保险基金支出合计</t>
  </si>
  <si>
    <t>表23</t>
  </si>
  <si>
    <t>项      目</t>
  </si>
  <si>
    <t>年末滚存结余合计</t>
  </si>
  <si>
    <t/>
  </si>
  <si>
    <t>一、企业职工基本养老保险基金</t>
  </si>
  <si>
    <t>二、机关事业单位基本养老保险基金</t>
  </si>
  <si>
    <t>三、城乡居民基本养老保险基金</t>
  </si>
  <si>
    <t>四、职工基本医疗保险基金</t>
  </si>
  <si>
    <t>五、城乡居民基本医疗保险基金</t>
  </si>
  <si>
    <t>六、工伤保险基金</t>
  </si>
  <si>
    <t>七、失业保险基金</t>
  </si>
  <si>
    <t>表24</t>
  </si>
  <si>
    <t>本级本年收入小计</t>
  </si>
  <si>
    <t xml:space="preserve">     其中：工伤保险基金</t>
  </si>
  <si>
    <t xml:space="preserve">           失业保险基金</t>
  </si>
  <si>
    <t>下级上解收入</t>
  </si>
  <si>
    <t>表25</t>
  </si>
  <si>
    <t>本级本年支出小计</t>
  </si>
  <si>
    <t>其中：社会保险待遇支出</t>
  </si>
  <si>
    <t xml:space="preserve">      转移支出</t>
  </si>
  <si>
    <t>补助下级支出</t>
  </si>
  <si>
    <t>表26</t>
  </si>
  <si>
    <t>2023年末薛城区本级社会保险基金预算结余草案表</t>
  </si>
  <si>
    <t>一、机关事业单位基本养老保险基金</t>
  </si>
  <si>
    <t>二、城乡居民基本养老保险基金</t>
  </si>
  <si>
    <t>三、职工基本医疗保险基金</t>
  </si>
  <si>
    <t>四、城乡居民基本医疗保险基金</t>
  </si>
  <si>
    <t>五、工伤保险基金</t>
  </si>
  <si>
    <t>六、失业保险基金</t>
  </si>
  <si>
    <t>表27</t>
  </si>
  <si>
    <t>2021年政府债务余额</t>
  </si>
  <si>
    <t>2022年新增债务限额</t>
  </si>
  <si>
    <t>2022年政府债务限额</t>
  </si>
  <si>
    <t>2022年政府债务余额</t>
  </si>
  <si>
    <t>本级</t>
  </si>
  <si>
    <t>表28</t>
  </si>
  <si>
    <t>金额</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</si>
  <si>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</si>
  <si>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</si>
  <si>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</si>
  <si>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</si>
  <si>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</si>
  <si>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</si>
  <si>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五、2022年末地方政府一般债务余额执行数</t>
  </si>
  <si>
    <t>备注：</t>
  </si>
  <si>
    <t>1.根据《财政部关于进一步加强地方政府主权外贷预算管理的通知》，中央转贷地方的国际金融组织和外国政府贷款数按照实际提款使用金额编列。</t>
  </si>
  <si>
    <t>2.政府外贷跨年度汇总损益等导致的变动已纳入2022年末地方政府一般债务余额执行数。</t>
  </si>
  <si>
    <t>表29</t>
  </si>
  <si>
    <t>2021年政府一般债务余额</t>
  </si>
  <si>
    <t>2022年新增一般债务限额</t>
  </si>
  <si>
    <t>2022年政府一般债务限额</t>
  </si>
  <si>
    <t>2022年政府一般债务余额</t>
  </si>
  <si>
    <t>表30</t>
  </si>
  <si>
    <t>项  目</t>
  </si>
  <si>
    <t>一、2021年末地方政府专项债务余额实际数</t>
  </si>
  <si>
    <t>二、2022年末地方政府专项债务余额限额</t>
  </si>
  <si>
    <t>三、2022年地方政府专项债务发行额</t>
  </si>
  <si>
    <t>四、2022年地方政府专项债务还本额</t>
  </si>
  <si>
    <t>五、2022年末地方政府专项债务余额执行数</t>
  </si>
  <si>
    <t>表31</t>
  </si>
  <si>
    <t>2021年政府
专项债务余额</t>
  </si>
  <si>
    <t>2022年新增
专项债务限额</t>
  </si>
  <si>
    <t>2022年政府
专项债务限额</t>
  </si>
  <si>
    <t>2022年政府
专项债务余额</t>
  </si>
  <si>
    <t>表32</t>
  </si>
  <si>
    <t>合计</t>
  </si>
  <si>
    <t>一般债券额度</t>
  </si>
  <si>
    <t>专项债券额度</t>
  </si>
  <si>
    <t>小计</t>
  </si>
  <si>
    <t>新增一般
债券</t>
  </si>
  <si>
    <t>再融资一般债券</t>
  </si>
  <si>
    <t>新增专项
债券</t>
  </si>
  <si>
    <t>再融资
专项债券</t>
  </si>
  <si>
    <t>表33</t>
  </si>
  <si>
    <t>薛城区地方政府债券分年偿还计划情况表</t>
  </si>
  <si>
    <t>债券类型</t>
  </si>
  <si>
    <t>地区</t>
  </si>
  <si>
    <t>余额</t>
  </si>
  <si>
    <t>2023年</t>
  </si>
  <si>
    <t>2024年</t>
  </si>
  <si>
    <t>2025年</t>
  </si>
  <si>
    <t>2026年</t>
  </si>
  <si>
    <t>2027年及以后年度</t>
  </si>
  <si>
    <t>偿还资金来源</t>
  </si>
  <si>
    <t>一般债券</t>
  </si>
  <si>
    <t>一般公共预算</t>
  </si>
  <si>
    <t>新增债券</t>
  </si>
  <si>
    <t>置换债券</t>
  </si>
  <si>
    <t>再融资债券</t>
  </si>
  <si>
    <t>专项债券</t>
  </si>
  <si>
    <t>政府性基金预算</t>
  </si>
  <si>
    <t>表34</t>
  </si>
  <si>
    <t>地方政府新增债券</t>
  </si>
  <si>
    <t>政府外贷</t>
  </si>
  <si>
    <t>薛城区</t>
  </si>
  <si>
    <t>四里石一期改造工程</t>
  </si>
  <si>
    <t>薛城区雨污分流工程（一期）</t>
  </si>
  <si>
    <t>薛城区雨污分流工程（二期）</t>
  </si>
  <si>
    <t>枣庄理工学校扩容提升项目</t>
  </si>
  <si>
    <t>薛城区河湖库水系连通工程</t>
  </si>
  <si>
    <t>薛城区医学观察隔离点建设项目</t>
  </si>
  <si>
    <t>薛城区方舱应急医院建设项目</t>
  </si>
  <si>
    <t>薛城区2022年中央省补助支持城镇老旧小区改造项目</t>
  </si>
  <si>
    <t>薛城区老旧小区供水改造工程</t>
  </si>
  <si>
    <t>薛城区引湖入薛工程</t>
  </si>
  <si>
    <t>曹沃村棚改回迁安置工程</t>
  </si>
  <si>
    <t>枣庄港薛城港区薛城作业区通用泊位工程</t>
  </si>
  <si>
    <t>薛城区供热管网改造工程</t>
  </si>
  <si>
    <t>表35</t>
  </si>
  <si>
    <t>2022年薛城区新增专项债券用途情况表</t>
  </si>
  <si>
    <t>项目</t>
  </si>
  <si>
    <t>占比%</t>
  </si>
  <si>
    <t>一、交通基础设施</t>
  </si>
  <si>
    <t>（一）铁路</t>
  </si>
  <si>
    <t>（二）收费公路</t>
  </si>
  <si>
    <t>（三）机场（不含通用机场）</t>
  </si>
  <si>
    <t>（四）水运</t>
  </si>
  <si>
    <t>（五）城市轨道交通</t>
  </si>
  <si>
    <t>（六）城市停车场</t>
  </si>
  <si>
    <t>二、能源</t>
  </si>
  <si>
    <t>（一）天然气管网和储气设施</t>
  </si>
  <si>
    <t>（二）城乡电网（农村电网改造升级和城市配电网）</t>
  </si>
  <si>
    <t>三、农林水利</t>
  </si>
  <si>
    <t>（一）农业</t>
  </si>
  <si>
    <t>（二）水利</t>
  </si>
  <si>
    <t>（三）林业</t>
  </si>
  <si>
    <t>四、生态环保</t>
  </si>
  <si>
    <t>五、社会事业</t>
  </si>
  <si>
    <t>（一）卫生健康</t>
  </si>
  <si>
    <t>（二）教育</t>
  </si>
  <si>
    <t>（三）养老</t>
  </si>
  <si>
    <t>（四）文化旅游</t>
  </si>
  <si>
    <t>（五）其他社会事业</t>
  </si>
  <si>
    <t>六、城乡冷链等物流基础设施</t>
  </si>
  <si>
    <t>七、市政和产业园区基础设施</t>
  </si>
  <si>
    <t>八、国家重大战略项目</t>
  </si>
  <si>
    <t>九、保障性安居工程</t>
  </si>
  <si>
    <t>（一）城镇老旧小区改造</t>
  </si>
  <si>
    <t>（二）保障性租赁住房</t>
  </si>
  <si>
    <t>（三）棚户区改造</t>
  </si>
  <si>
    <t>十、支持中小银行发展</t>
  </si>
  <si>
    <t>表36</t>
  </si>
  <si>
    <t>发行日期</t>
  </si>
  <si>
    <t>债券种类</t>
  </si>
  <si>
    <t>期限</t>
  </si>
  <si>
    <t>利率</t>
  </si>
  <si>
    <t>发行量</t>
  </si>
  <si>
    <t>备注</t>
  </si>
  <si>
    <t>新增债券小计</t>
  </si>
  <si>
    <t>再融资债券小计</t>
  </si>
  <si>
    <t>各期地方政府债券发行信息已在中债登网站公开，可通过网上查询。</t>
  </si>
  <si>
    <t>表37</t>
  </si>
  <si>
    <t>薛城区地方政府债券发行及还本付息情况表</t>
  </si>
  <si>
    <t>一、2022年发行执行数</t>
  </si>
  <si>
    <t>（一）一般债券</t>
  </si>
  <si>
    <t xml:space="preserve">  其中：再融资债券</t>
  </si>
  <si>
    <t>（二）专项债券</t>
  </si>
  <si>
    <t>二、2022年还本执行数</t>
  </si>
  <si>
    <t>三、2022年付息执行数</t>
  </si>
  <si>
    <t>四、2023年还本预算数</t>
  </si>
  <si>
    <t xml:space="preserve">      财政预算安排</t>
  </si>
  <si>
    <t>五、2023年付息预算数</t>
  </si>
  <si>
    <t>表38</t>
  </si>
  <si>
    <t>金    额</t>
  </si>
  <si>
    <t>一、年初全区政府债务余额</t>
  </si>
  <si>
    <t>二、当年政府债务收入</t>
  </si>
  <si>
    <t xml:space="preserve">     1.发行新增政府债券收入</t>
  </si>
  <si>
    <t xml:space="preserve">        一般债券</t>
  </si>
  <si>
    <t xml:space="preserve">        专项债券</t>
  </si>
  <si>
    <t xml:space="preserve">     2.发行再融资政府债券收入</t>
  </si>
  <si>
    <t>三、当年政府债务支出</t>
  </si>
  <si>
    <t xml:space="preserve">     1.新增一般债券列入一般公共预算项目支出</t>
  </si>
  <si>
    <t xml:space="preserve">     2.新增专项债券列入政府性基金预算项目支出</t>
  </si>
  <si>
    <t xml:space="preserve">     3.当年政府债务还本支出</t>
  </si>
  <si>
    <t xml:space="preserve">         其中：使用再融资债券还本支出</t>
  </si>
  <si>
    <t xml:space="preserve">               一般公共预算安排债务还本支出</t>
  </si>
  <si>
    <t xml:space="preserve">               政府性基金预算安排债务还本支出</t>
  </si>
  <si>
    <t>四、年末全区政府债务余额</t>
  </si>
  <si>
    <t>附：全区一般公共预算和政府性基金预算安排债务付息及发行费支出</t>
  </si>
  <si>
    <t xml:space="preserve">         其中：债券付息支出</t>
  </si>
  <si>
    <t xml:space="preserve">                 一般债券</t>
  </si>
  <si>
    <t xml:space="preserve">                 专项债券</t>
  </si>
  <si>
    <t>注：年末全区政府债务余额=年初政府债务余额+当年政府债务收入-当年政府债务还本支出</t>
  </si>
  <si>
    <t>表39</t>
  </si>
  <si>
    <t>一、年初区本级政府债务余额</t>
  </si>
  <si>
    <t xml:space="preserve">   1.新增政府债务收入</t>
  </si>
  <si>
    <t xml:space="preserve">   2.发行再融资债券收入</t>
  </si>
  <si>
    <t xml:space="preserve">   1.新增一般债券列入本级一般公共预算项目支出</t>
  </si>
  <si>
    <t xml:space="preserve">     其中：优抚安置</t>
  </si>
  <si>
    <t xml:space="preserve">           卫生健康</t>
  </si>
  <si>
    <t xml:space="preserve">           教育发展</t>
  </si>
  <si>
    <t xml:space="preserve">           科技创新发展</t>
  </si>
  <si>
    <t xml:space="preserve">           乡村振兴</t>
  </si>
  <si>
    <t xml:space="preserve">           交通发展</t>
  </si>
  <si>
    <t xml:space="preserve">           基本建设</t>
  </si>
  <si>
    <t xml:space="preserve">           公共安全保障</t>
  </si>
  <si>
    <t xml:space="preserve">           安全生产和应急管理</t>
  </si>
  <si>
    <t xml:space="preserve">           其他</t>
  </si>
  <si>
    <t xml:space="preserve">   2.新增专项债券列入本级政府性基金预算项目支出</t>
  </si>
  <si>
    <t xml:space="preserve">     其中：卫生健康</t>
  </si>
  <si>
    <t xml:space="preserve">           城镇老旧小区改造</t>
  </si>
  <si>
    <t xml:space="preserve">           市政和产业园区基础设施</t>
  </si>
  <si>
    <t xml:space="preserve">   3.转贷县（区、区）政府债务支出</t>
  </si>
  <si>
    <t xml:space="preserve">      其中：转贷县（区、区）新增政府债务支出</t>
  </si>
  <si>
    <t xml:space="preserve">                一般债券</t>
  </si>
  <si>
    <t xml:space="preserve">                专项债券</t>
  </si>
  <si>
    <t xml:space="preserve">            转贷县（区、区）再融资债券支出</t>
  </si>
  <si>
    <t xml:space="preserve">   4.区本级债务还本支出</t>
  </si>
  <si>
    <t xml:space="preserve">      其中：使用再融资债券还本支出</t>
  </si>
  <si>
    <t xml:space="preserve">            一般公共预算安排债务还本支出</t>
  </si>
  <si>
    <t xml:space="preserve">            政府性基金预算安排债务还本支出</t>
  </si>
  <si>
    <t>四、年末区本级政府债务余额</t>
  </si>
  <si>
    <t>附：区本级一般公共预算和政府性基金预算安排债务付息及发行费支出</t>
  </si>
  <si>
    <t xml:space="preserve">      其中：债券付息支出</t>
  </si>
  <si>
    <t xml:space="preserve">               一般债券</t>
  </si>
  <si>
    <t xml:space="preserve">               专项债券</t>
  </si>
  <si>
    <t>注：年末区本级政府债务余额=年初本级政府债务余额+当年政府债务收入-转贷县（区、区）政府债务支出-本级债务还本支出</t>
  </si>
  <si>
    <t>表40-1</t>
  </si>
  <si>
    <t>项目名称</t>
  </si>
  <si>
    <t>国家基本公共卫生服务项目</t>
  </si>
  <si>
    <t>主管部门</t>
  </si>
  <si>
    <t>薛城区卫生健康局</t>
  </si>
  <si>
    <t>资金情况</t>
  </si>
  <si>
    <t>金额：</t>
  </si>
  <si>
    <t>5770万元</t>
  </si>
  <si>
    <t>总体目标</t>
  </si>
  <si>
    <t>通过实施国家基本公共卫生服务项目，明确政府责任，对城乡居民健康问题实施干预措施，减少主要健康危险因素，有效预防和控制主要传染病及慢性病，提高公共卫生服务和突发公共卫生事件应急处置能力，使城乡居民逐步享有均等化的基本公共卫生服务。到2011年，国家基本公共卫生服务项目得到普及，城乡和地区间公共卫生服务差距明显缩小。实施以来，基本公共卫生服务逐步均等化的机制基本完善，重大疾病和主要健康危险因素得到有效控制，城乡居民健康水平得到进一步提高。</t>
  </si>
  <si>
    <t>绩效指标</t>
  </si>
  <si>
    <t>一级指标</t>
  </si>
  <si>
    <t>二级指标</t>
  </si>
  <si>
    <t>三级指标</t>
  </si>
  <si>
    <t>指标值</t>
  </si>
  <si>
    <t>年度绩效指标</t>
  </si>
  <si>
    <t>产出指标</t>
  </si>
  <si>
    <t>数量指标</t>
  </si>
  <si>
    <t>基本公共卫生服务人数</t>
  </si>
  <si>
    <t>居民健康档案规范化电子建档率</t>
  </si>
  <si>
    <t>≥90%</t>
  </si>
  <si>
    <t>适龄人群国家免疫规划疫苗接种率</t>
  </si>
  <si>
    <t>0-6岁儿童健康管理率</t>
  </si>
  <si>
    <t>孕产妇系统管理率</t>
  </si>
  <si>
    <t>65岁及以上老年人健康管理率</t>
  </si>
  <si>
    <t>≥70%</t>
  </si>
  <si>
    <t>高血压患者管理人数</t>
  </si>
  <si>
    <t>2型糖尿病患者管理人数</t>
  </si>
  <si>
    <t>老年人中医药健康管理率</t>
  </si>
  <si>
    <t>≥65%</t>
  </si>
  <si>
    <t>儿童中医药健康管理率</t>
  </si>
  <si>
    <t>质量指标</t>
  </si>
  <si>
    <t>高血压患者规范管理率</t>
  </si>
  <si>
    <t>≥60%</t>
  </si>
  <si>
    <t>糖尿病患者规范管理率</t>
  </si>
  <si>
    <t>严重精神障碍患者规范管理率</t>
  </si>
  <si>
    <t>≥80%</t>
  </si>
  <si>
    <t>肺结核患者管理率</t>
  </si>
  <si>
    <t>传染病和突发公共卫生事件报告率</t>
  </si>
  <si>
    <t>≥95%</t>
  </si>
  <si>
    <t>时效指标</t>
  </si>
  <si>
    <t>项目执行及时性</t>
  </si>
  <si>
    <t>及时</t>
  </si>
  <si>
    <t>成本指标</t>
  </si>
  <si>
    <t>国家基本公共卫生服务项目经费</t>
  </si>
  <si>
    <t>效益指标</t>
  </si>
  <si>
    <t>经济效益指标</t>
  </si>
  <si>
    <t>社会效益指标</t>
  </si>
  <si>
    <t>城乡居民公共卫生服务差距</t>
  </si>
  <si>
    <t>缩小</t>
  </si>
  <si>
    <t>生态效益指标</t>
  </si>
  <si>
    <t>可持续影响指标</t>
  </si>
  <si>
    <t>基本公共卫生服务水平</t>
  </si>
  <si>
    <t>提高</t>
  </si>
  <si>
    <t>满意度指标</t>
  </si>
  <si>
    <t>服务对象满意度指标</t>
  </si>
  <si>
    <t>服务对象满意度</t>
  </si>
  <si>
    <t>表40-2</t>
  </si>
  <si>
    <t>城市最低生活保障金</t>
  </si>
  <si>
    <t>枣庄市薛城区民政局</t>
  </si>
  <si>
    <t>650万元</t>
  </si>
  <si>
    <t>健全农村低保救助制度，维护社会稳定，促进社会经济协调发展。</t>
  </si>
  <si>
    <t>累计城市低保对象发放人数</t>
  </si>
  <si>
    <t>人</t>
  </si>
  <si>
    <t>资金发放准确性</t>
  </si>
  <si>
    <t>资金足额发放率</t>
  </si>
  <si>
    <t>城市低保资金发放及时率</t>
  </si>
  <si>
    <t>项目总支出</t>
  </si>
  <si>
    <t>2850万元</t>
  </si>
  <si>
    <t>保障困难群众基本生活</t>
  </si>
  <si>
    <t>效果明显</t>
  </si>
  <si>
    <t>农村低保对象生活水平提升情况</t>
  </si>
  <si>
    <t>稳步提升</t>
  </si>
  <si>
    <t>维护农村低保人员的生存权益</t>
  </si>
  <si>
    <t>农村低保对象救助制度健全性</t>
  </si>
  <si>
    <t>不断完善</t>
  </si>
  <si>
    <t>助力脱贫攻坚，促进社会公平</t>
  </si>
  <si>
    <t>农村低保对象满意度</t>
  </si>
  <si>
    <t>95%</t>
  </si>
  <si>
    <t>表40-3</t>
  </si>
  <si>
    <t>粮食系统分流人员生活费</t>
  </si>
  <si>
    <t>枣庄市薛城区发展和改革局</t>
  </si>
  <si>
    <t>880万元</t>
  </si>
  <si>
    <t>保障粮食系统分流人员生活</t>
  </si>
  <si>
    <t>粮食系统分流人员生活补助发放时长</t>
  </si>
  <si>
    <t>12个月</t>
  </si>
  <si>
    <t>粮食分流人员人数</t>
  </si>
  <si>
    <t>520人</t>
  </si>
  <si>
    <t>是否足额发放分流人员生活费</t>
  </si>
  <si>
    <t>是</t>
  </si>
  <si>
    <t>分流人员生活费是否发放及时</t>
  </si>
  <si>
    <t>分流人员退休手续是否办理及时</t>
  </si>
  <si>
    <t>足额及时发放粮食系统分流人员生活费</t>
  </si>
  <si>
    <t>是否提高粮食系统分流人员收入</t>
  </si>
  <si>
    <t>完成国有粮食企业改革任务，分流并妥善安置富余人员。</t>
  </si>
  <si>
    <t>转换企业经营机制，确保社会稳定</t>
  </si>
  <si>
    <t>是否改善了粮食系统分流人员生活水平</t>
  </si>
  <si>
    <t>受补助粮食系统分流人员满意度</t>
  </si>
  <si>
    <t>表40-4：</t>
  </si>
  <si>
    <t>应对极寒天气、生活物资应急保障物资储备</t>
  </si>
  <si>
    <t xml:space="preserve">200万元   </t>
  </si>
  <si>
    <t>提高全区应对极寒天气物资保障能力</t>
  </si>
  <si>
    <t>应对极寒天气采购物资种类数量</t>
  </si>
  <si>
    <t>9种</t>
  </si>
  <si>
    <t>其中：帐篷</t>
  </si>
  <si>
    <t>300顶</t>
  </si>
  <si>
    <t>电暖气</t>
  </si>
  <si>
    <t>300台</t>
  </si>
  <si>
    <t>棉被</t>
  </si>
  <si>
    <t>2500床</t>
  </si>
  <si>
    <t>棉鞋</t>
  </si>
  <si>
    <t>5000双</t>
  </si>
  <si>
    <t>棉手套</t>
  </si>
  <si>
    <t>棉大衣</t>
  </si>
  <si>
    <t>2500件</t>
  </si>
  <si>
    <t>毛巾被</t>
  </si>
  <si>
    <t>毛毯</t>
  </si>
  <si>
    <t>2000床</t>
  </si>
  <si>
    <t>托盘</t>
  </si>
  <si>
    <t>200个</t>
  </si>
  <si>
    <t>应急储备物资是否达到标准</t>
  </si>
  <si>
    <t>应急储备物资是否能够应对极寒天气</t>
  </si>
  <si>
    <t>应急储备物资种类是否完整齐备</t>
  </si>
  <si>
    <t>应急储备物资资金拨付是否及时</t>
  </si>
  <si>
    <t>应急储备物资入库是否及时</t>
  </si>
  <si>
    <t>应急储备物资采购及保管费用</t>
  </si>
  <si>
    <t>200万元</t>
  </si>
  <si>
    <t>是否提升应对极寒天气物资保障能力</t>
  </si>
  <si>
    <t>是否有利于应对极寒天气物资的保管</t>
  </si>
  <si>
    <t>当地群众满意度</t>
  </si>
  <si>
    <r>
      <t>2022</t>
    </r>
    <r>
      <rPr>
        <sz val="12"/>
        <rFont val="宋体"/>
        <family val="3"/>
        <charset val="134"/>
      </rPr>
      <t>年度预算调整报告（需包含债务的相关说明）</t>
    </r>
    <phoneticPr fontId="74" type="noConversion"/>
  </si>
  <si>
    <t xml:space="preserve">    调入预算稳定调节基金</t>
    <phoneticPr fontId="74" type="noConversion"/>
  </si>
  <si>
    <r>
      <t>项</t>
    </r>
    <r>
      <rPr>
        <sz val="12"/>
        <color indexed="8"/>
        <rFont val="Arial"/>
        <family val="2"/>
      </rPr>
      <t>      </t>
    </r>
    <r>
      <rPr>
        <sz val="12"/>
        <color indexed="8"/>
        <rFont val="黑体"/>
        <family val="3"/>
        <charset val="134"/>
      </rPr>
      <t xml:space="preserve"> 目</t>
    </r>
    <phoneticPr fontId="74" type="noConversion"/>
  </si>
  <si>
    <t xml:space="preserve">                 一般债券</t>
    <phoneticPr fontId="74" type="noConversion"/>
  </si>
  <si>
    <t xml:space="preserve">                 专项债券</t>
    <phoneticPr fontId="74" type="noConversion"/>
  </si>
  <si>
    <t>564600人</t>
    <phoneticPr fontId="74" type="noConversion"/>
  </si>
  <si>
    <t>47316人</t>
    <phoneticPr fontId="74" type="noConversion"/>
  </si>
  <si>
    <t>17499人</t>
    <phoneticPr fontId="74" type="noConversion"/>
  </si>
  <si>
    <t>4419.12万元</t>
    <phoneticPr fontId="74" type="noConversion"/>
  </si>
  <si>
    <t>全区</t>
    <phoneticPr fontId="74" type="noConversion"/>
  </si>
  <si>
    <t xml:space="preserve">        其他国家电影事业发展专项资金支出</t>
  </si>
</sst>
</file>

<file path=xl/styles.xml><?xml version="1.0" encoding="utf-8"?>
<styleSheet xmlns="http://schemas.openxmlformats.org/spreadsheetml/2006/main">
  <numFmts count="8">
    <numFmt numFmtId="41" formatCode="_ * #,##0_ ;_ * \-#,##0_ ;_ * &quot;-&quot;_ ;_ @_ "/>
    <numFmt numFmtId="176" formatCode="0_ "/>
    <numFmt numFmtId="177" formatCode="0.0_ "/>
    <numFmt numFmtId="178" formatCode="0_);[Red]\(0\)"/>
    <numFmt numFmtId="179" formatCode="0.00_ "/>
    <numFmt numFmtId="180" formatCode="0.0000_ "/>
    <numFmt numFmtId="181" formatCode="0.0%"/>
    <numFmt numFmtId="182" formatCode="0.00_);\(0.00\)"/>
  </numFmts>
  <fonts count="75">
    <font>
      <sz val="10"/>
      <name val="Helv"/>
    </font>
    <font>
      <sz val="18"/>
      <name val="Helv"/>
    </font>
    <font>
      <sz val="12"/>
      <name val="宋体"/>
      <family val="3"/>
      <charset val="134"/>
      <scheme val="minor"/>
    </font>
    <font>
      <sz val="12"/>
      <name val="宋体"/>
      <family val="3"/>
      <charset val="134"/>
    </font>
    <font>
      <sz val="11"/>
      <color theme="1"/>
      <name val="宋体"/>
      <family val="3"/>
      <charset val="134"/>
      <scheme val="minor"/>
    </font>
    <font>
      <sz val="18"/>
      <color indexed="8"/>
      <name val="方正小标宋简体"/>
      <family val="4"/>
      <charset val="134"/>
    </font>
    <font>
      <sz val="11"/>
      <color indexed="8"/>
      <name val="宋体"/>
      <family val="3"/>
      <charset val="134"/>
    </font>
    <font>
      <b/>
      <sz val="10"/>
      <color indexed="8"/>
      <name val="宋体"/>
      <family val="3"/>
      <charset val="134"/>
    </font>
    <font>
      <sz val="11"/>
      <name val="宋体"/>
      <family val="3"/>
      <charset val="134"/>
    </font>
    <font>
      <sz val="10"/>
      <name val="宋体"/>
      <family val="3"/>
      <charset val="134"/>
    </font>
    <font>
      <sz val="18"/>
      <color indexed="8"/>
      <name val="方正小标宋简体"/>
      <family val="4"/>
      <charset val="134"/>
    </font>
    <font>
      <sz val="12"/>
      <color indexed="8"/>
      <name val="宋体"/>
      <family val="3"/>
      <charset val="134"/>
    </font>
    <font>
      <b/>
      <sz val="12"/>
      <color indexed="8"/>
      <name val="宋体"/>
      <family val="3"/>
      <charset val="134"/>
    </font>
    <font>
      <sz val="12"/>
      <color theme="1"/>
      <name val="宋体"/>
      <family val="3"/>
      <charset val="134"/>
    </font>
    <font>
      <sz val="16"/>
      <color indexed="8"/>
      <name val="宋体"/>
      <family val="3"/>
      <charset val="134"/>
    </font>
    <font>
      <sz val="11"/>
      <color indexed="0"/>
      <name val="宋体"/>
      <family val="3"/>
      <charset val="134"/>
    </font>
    <font>
      <sz val="18"/>
      <name val="方正小标宋简体"/>
      <family val="4"/>
      <charset val="134"/>
    </font>
    <font>
      <sz val="11"/>
      <name val="黑体"/>
      <family val="3"/>
      <charset val="134"/>
    </font>
    <font>
      <b/>
      <sz val="11"/>
      <name val="宋体"/>
      <family val="3"/>
      <charset val="134"/>
      <scheme val="minor"/>
    </font>
    <font>
      <sz val="11"/>
      <name val="宋体"/>
      <family val="3"/>
      <charset val="134"/>
      <scheme val="minor"/>
    </font>
    <font>
      <sz val="11"/>
      <color theme="1"/>
      <name val="宋体"/>
      <family val="3"/>
      <charset val="134"/>
    </font>
    <font>
      <sz val="10"/>
      <name val="宋体"/>
      <family val="3"/>
      <charset val="134"/>
      <scheme val="minor"/>
    </font>
    <font>
      <sz val="12"/>
      <name val="黑体"/>
      <family val="3"/>
      <charset val="134"/>
    </font>
    <font>
      <b/>
      <sz val="11"/>
      <name val="宋体"/>
      <family val="3"/>
      <charset val="134"/>
    </font>
    <font>
      <sz val="10"/>
      <name val="Arial"/>
      <family val="2"/>
    </font>
    <font>
      <sz val="10"/>
      <color indexed="8"/>
      <name val="宋体"/>
      <family val="3"/>
      <charset val="134"/>
      <scheme val="minor"/>
    </font>
    <font>
      <sz val="11"/>
      <color indexed="8"/>
      <name val="宋体"/>
      <family val="3"/>
      <charset val="134"/>
      <scheme val="minor"/>
    </font>
    <font>
      <sz val="10"/>
      <color theme="1"/>
      <name val="宋体"/>
      <family val="3"/>
      <charset val="134"/>
      <scheme val="minor"/>
    </font>
    <font>
      <b/>
      <sz val="11"/>
      <color indexed="8"/>
      <name val="宋体"/>
      <family val="3"/>
      <charset val="134"/>
    </font>
    <font>
      <sz val="12"/>
      <color indexed="8"/>
      <name val="宋体"/>
      <family val="3"/>
      <charset val="134"/>
      <scheme val="minor"/>
    </font>
    <font>
      <sz val="10"/>
      <name val="黑体"/>
      <family val="3"/>
      <charset val="134"/>
    </font>
    <font>
      <b/>
      <sz val="10"/>
      <name val="宋体"/>
      <family val="3"/>
      <charset val="134"/>
    </font>
    <font>
      <sz val="20"/>
      <name val="文星简小标宋"/>
      <family val="3"/>
      <charset val="134"/>
    </font>
    <font>
      <b/>
      <sz val="12"/>
      <name val="宋体"/>
      <family val="3"/>
      <charset val="134"/>
      <scheme val="minor"/>
    </font>
    <font>
      <b/>
      <sz val="12"/>
      <name val="宋体"/>
      <family val="3"/>
      <charset val="134"/>
    </font>
    <font>
      <b/>
      <sz val="10"/>
      <name val="宋体"/>
      <family val="3"/>
      <charset val="134"/>
      <scheme val="minor"/>
    </font>
    <font>
      <sz val="18"/>
      <name val="文星简小标宋"/>
      <family val="3"/>
      <charset val="134"/>
    </font>
    <font>
      <sz val="11"/>
      <color indexed="0"/>
      <name val="宋体"/>
      <family val="3"/>
      <charset val="134"/>
      <scheme val="minor"/>
    </font>
    <font>
      <b/>
      <sz val="12"/>
      <color indexed="8"/>
      <name val="宋体"/>
      <family val="3"/>
      <charset val="134"/>
      <scheme val="minor"/>
    </font>
    <font>
      <sz val="12"/>
      <name val="文星简小标宋"/>
      <family val="3"/>
      <charset val="134"/>
    </font>
    <font>
      <b/>
      <sz val="11"/>
      <color indexed="0"/>
      <name val="宋体"/>
      <family val="3"/>
      <charset val="134"/>
      <scheme val="minor"/>
    </font>
    <font>
      <sz val="20"/>
      <name val="方正小标宋简体"/>
      <family val="4"/>
      <charset val="134"/>
    </font>
    <font>
      <sz val="11"/>
      <color indexed="8"/>
      <name val="黑体"/>
      <family val="3"/>
      <charset val="134"/>
    </font>
    <font>
      <b/>
      <sz val="11"/>
      <color indexed="8"/>
      <name val="宋体"/>
      <family val="3"/>
      <charset val="134"/>
      <scheme val="minor"/>
    </font>
    <font>
      <b/>
      <sz val="8"/>
      <name val="宋体"/>
      <family val="3"/>
      <charset val="134"/>
    </font>
    <font>
      <sz val="11"/>
      <color theme="1"/>
      <name val="黑体"/>
      <family val="3"/>
      <charset val="134"/>
    </font>
    <font>
      <b/>
      <sz val="11"/>
      <color theme="1"/>
      <name val="宋体"/>
      <family val="3"/>
      <charset val="134"/>
      <scheme val="minor"/>
    </font>
    <font>
      <sz val="10"/>
      <name val="Times New Roman"/>
      <family val="1"/>
    </font>
    <font>
      <sz val="12"/>
      <name val="SimSun"/>
      <charset val="134"/>
    </font>
    <font>
      <sz val="20"/>
      <name val="文星简大标宋"/>
      <family val="3"/>
      <charset val="134"/>
    </font>
    <font>
      <sz val="12"/>
      <color rgb="FF000000"/>
      <name val="黑体"/>
      <family val="3"/>
      <charset val="134"/>
    </font>
    <font>
      <sz val="12"/>
      <color indexed="8"/>
      <name val="黑体"/>
      <family val="3"/>
      <charset val="134"/>
    </font>
    <font>
      <b/>
      <sz val="12"/>
      <name val="Microsoft Sans Serif"/>
      <family val="2"/>
    </font>
    <font>
      <sz val="12"/>
      <name val="Microsoft Sans Serif"/>
      <family val="2"/>
    </font>
    <font>
      <b/>
      <sz val="12"/>
      <name val="Arial"/>
      <family val="2"/>
    </font>
    <font>
      <sz val="12"/>
      <name val="Arial"/>
      <family val="2"/>
    </font>
    <font>
      <sz val="16"/>
      <name val="文星简小标宋"/>
      <family val="3"/>
      <charset val="134"/>
    </font>
    <font>
      <sz val="11"/>
      <color indexed="8"/>
      <name val="宋体"/>
      <family val="3"/>
      <charset val="134"/>
    </font>
    <font>
      <b/>
      <sz val="10"/>
      <name val="Helv"/>
    </font>
    <font>
      <sz val="12"/>
      <name val="Helv"/>
    </font>
    <font>
      <b/>
      <sz val="12"/>
      <name val="Helv"/>
    </font>
    <font>
      <sz val="20"/>
      <name val="宋体"/>
      <family val="3"/>
      <charset val="134"/>
    </font>
    <font>
      <sz val="11"/>
      <name val="Helv"/>
    </font>
    <font>
      <sz val="24"/>
      <name val="Times New Roman"/>
      <family val="1"/>
    </font>
    <font>
      <sz val="14"/>
      <name val="Times New Roman"/>
      <family val="1"/>
    </font>
    <font>
      <sz val="12"/>
      <name val="Times New Roman"/>
      <family val="1"/>
    </font>
    <font>
      <sz val="14"/>
      <name val="黑体"/>
      <family val="3"/>
      <charset val="134"/>
    </font>
    <font>
      <sz val="36"/>
      <name val="方正小标宋简体"/>
      <family val="4"/>
      <charset val="134"/>
    </font>
    <font>
      <b/>
      <sz val="18"/>
      <name val="楷体_GB2312"/>
      <family val="3"/>
      <charset val="134"/>
    </font>
    <font>
      <b/>
      <sz val="24"/>
      <name val="楷体_GB2312"/>
      <family val="3"/>
      <charset val="134"/>
    </font>
    <font>
      <b/>
      <sz val="22"/>
      <name val="楷体_GB2312"/>
      <family val="3"/>
      <charset val="134"/>
    </font>
    <font>
      <sz val="12"/>
      <color indexed="8"/>
      <name val="Arial"/>
      <family val="2"/>
    </font>
    <font>
      <sz val="24"/>
      <name val="方正小标宋简体"/>
      <family val="4"/>
      <charset val="134"/>
    </font>
    <font>
      <sz val="10"/>
      <name val="Helv"/>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rgb="FFB0C4DE"/>
      </right>
      <top/>
      <bottom style="thin">
        <color rgb="FFB0C4DE"/>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indexed="8"/>
      </right>
      <top/>
      <bottom style="thin">
        <color indexed="8"/>
      </bottom>
      <diagonal/>
    </border>
  </borders>
  <cellStyleXfs count="55">
    <xf numFmtId="0" fontId="0" fillId="0" borderId="0"/>
    <xf numFmtId="0" fontId="3" fillId="0" borderId="0">
      <alignment vertical="center"/>
    </xf>
    <xf numFmtId="0" fontId="3" fillId="0" borderId="0"/>
    <xf numFmtId="0" fontId="73" fillId="0" borderId="0"/>
    <xf numFmtId="9"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65"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4" fillId="0" borderId="0">
      <alignment vertical="center"/>
    </xf>
    <xf numFmtId="0" fontId="24" fillId="0" borderId="0"/>
    <xf numFmtId="0" fontId="4" fillId="0" borderId="0">
      <alignment vertical="center"/>
    </xf>
    <xf numFmtId="0" fontId="4" fillId="0" borderId="0">
      <alignment vertical="center"/>
    </xf>
    <xf numFmtId="0" fontId="3" fillId="0" borderId="0"/>
    <xf numFmtId="0" fontId="3" fillId="0" borderId="0">
      <alignment vertical="center"/>
    </xf>
    <xf numFmtId="0" fontId="9" fillId="0" borderId="0"/>
    <xf numFmtId="0" fontId="3" fillId="0" borderId="0"/>
    <xf numFmtId="0" fontId="3" fillId="0" borderId="0"/>
    <xf numFmtId="0" fontId="3" fillId="0" borderId="0"/>
    <xf numFmtId="0" fontId="24"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41" fontId="3" fillId="0" borderId="0" applyFont="0" applyFill="0" applyBorder="0" applyAlignment="0" applyProtection="0">
      <alignment vertical="center"/>
    </xf>
    <xf numFmtId="0" fontId="24" fillId="0" borderId="0"/>
    <xf numFmtId="0" fontId="3" fillId="0" borderId="0"/>
    <xf numFmtId="0" fontId="3" fillId="0" borderId="0"/>
  </cellStyleXfs>
  <cellXfs count="773">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3" fillId="0" borderId="0" xfId="0" applyFont="1" applyAlignment="1">
      <alignment vertical="center" wrapText="1"/>
    </xf>
    <xf numFmtId="0" fontId="4" fillId="0"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8" fillId="0" borderId="1" xfId="54" applyFont="1" applyFill="1" applyBorder="1" applyAlignment="1">
      <alignment horizontal="center" vertical="center" wrapText="1"/>
    </xf>
    <xf numFmtId="0" fontId="6" fillId="0" borderId="1" xfId="0" applyFont="1" applyFill="1" applyBorder="1" applyAlignment="1">
      <alignment vertical="center"/>
    </xf>
    <xf numFmtId="0" fontId="9" fillId="0" borderId="0" xfId="0" applyFont="1" applyAlignment="1">
      <alignment vertical="center" wrapText="1"/>
    </xf>
    <xf numFmtId="0" fontId="6" fillId="0" borderId="0" xfId="0" applyFont="1" applyFill="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horizontal="center" vertical="center"/>
    </xf>
    <xf numFmtId="0" fontId="13" fillId="0" borderId="0" xfId="0" applyFont="1" applyFill="1" applyBorder="1" applyAlignment="1">
      <alignment vertical="center"/>
    </xf>
    <xf numFmtId="9" fontId="3" fillId="2" borderId="1" xfId="0" applyNumberFormat="1" applyFont="1" applyFill="1" applyBorder="1" applyAlignment="1">
      <alignment horizontal="center" vertical="center" wrapText="1"/>
    </xf>
    <xf numFmtId="0" fontId="3" fillId="0" borderId="2" xfId="0" applyFont="1" applyBorder="1" applyAlignment="1">
      <alignment vertical="center" wrapText="1"/>
    </xf>
    <xf numFmtId="49" fontId="3" fillId="0" borderId="1" xfId="0" applyNumberFormat="1" applyFont="1" applyBorder="1" applyAlignment="1">
      <alignment horizontal="center" vertical="center" wrapText="1"/>
    </xf>
    <xf numFmtId="0" fontId="14" fillId="0" borderId="0" xfId="0" applyFont="1" applyFill="1" applyBorder="1" applyAlignment="1">
      <alignment vertical="center"/>
    </xf>
    <xf numFmtId="0" fontId="4" fillId="2" borderId="0" xfId="0" applyFont="1" applyFill="1" applyBorder="1" applyAlignment="1">
      <alignment vertical="center"/>
    </xf>
    <xf numFmtId="0" fontId="7" fillId="2" borderId="1" xfId="0" applyFont="1" applyFill="1" applyBorder="1" applyAlignment="1">
      <alignment horizontal="center" vertical="center" wrapText="1"/>
    </xf>
    <xf numFmtId="0" fontId="15" fillId="0" borderId="5" xfId="0" applyFont="1" applyBorder="1" applyAlignment="1">
      <alignment vertical="top"/>
    </xf>
    <xf numFmtId="0" fontId="8" fillId="0" borderId="1" xfId="0" applyFont="1" applyBorder="1" applyAlignment="1">
      <alignment horizontal="center" vertical="center"/>
    </xf>
    <xf numFmtId="0" fontId="15" fillId="2" borderId="5" xfId="0" applyFont="1" applyFill="1" applyBorder="1" applyAlignment="1">
      <alignment vertical="top"/>
    </xf>
    <xf numFmtId="0" fontId="6" fillId="2" borderId="1" xfId="0" applyFont="1" applyFill="1" applyBorder="1" applyAlignment="1">
      <alignment horizontal="center" vertical="center" wrapText="1"/>
    </xf>
    <xf numFmtId="0" fontId="15" fillId="2" borderId="1" xfId="0" applyFont="1" applyFill="1" applyBorder="1" applyAlignment="1">
      <alignment vertical="top"/>
    </xf>
    <xf numFmtId="0" fontId="15" fillId="2" borderId="6" xfId="0" applyFont="1" applyFill="1" applyBorder="1" applyAlignment="1">
      <alignment vertical="top"/>
    </xf>
    <xf numFmtId="0" fontId="15" fillId="2" borderId="8" xfId="0" applyFont="1" applyFill="1" applyBorder="1" applyAlignment="1">
      <alignment vertical="top"/>
    </xf>
    <xf numFmtId="0" fontId="13" fillId="2" borderId="0" xfId="0" applyFont="1" applyFill="1" applyBorder="1" applyAlignment="1">
      <alignment vertical="center"/>
    </xf>
    <xf numFmtId="0" fontId="3" fillId="0" borderId="0" xfId="0" applyFont="1" applyFill="1" applyBorder="1" applyAlignment="1"/>
    <xf numFmtId="0" fontId="3" fillId="0" borderId="0" xfId="11" applyFont="1" applyFill="1" applyAlignment="1"/>
    <xf numFmtId="0" fontId="8" fillId="0" borderId="0" xfId="11" applyFont="1" applyFill="1" applyBorder="1" applyAlignment="1">
      <alignment horizontal="left" vertical="center"/>
    </xf>
    <xf numFmtId="176" fontId="8" fillId="0" borderId="0" xfId="11" applyNumberFormat="1" applyFont="1" applyFill="1" applyBorder="1" applyAlignment="1">
      <alignment horizontal="left" vertical="center"/>
    </xf>
    <xf numFmtId="0" fontId="9" fillId="0" borderId="10" xfId="11" applyFont="1" applyFill="1" applyBorder="1" applyAlignment="1">
      <alignment horizontal="right" vertical="center" wrapText="1"/>
    </xf>
    <xf numFmtId="176" fontId="9" fillId="0" borderId="0" xfId="11" applyNumberFormat="1" applyFont="1" applyFill="1" applyBorder="1" applyAlignment="1">
      <alignment horizontal="right" vertical="center" shrinkToFit="1"/>
    </xf>
    <xf numFmtId="0" fontId="17" fillId="0" borderId="1" xfId="14" applyFont="1" applyFill="1" applyBorder="1" applyAlignment="1">
      <alignment horizontal="center" vertical="center"/>
    </xf>
    <xf numFmtId="0" fontId="18" fillId="0" borderId="1" xfId="14" applyFont="1" applyFill="1" applyBorder="1" applyAlignment="1">
      <alignment horizontal="left" vertical="center"/>
    </xf>
    <xf numFmtId="177" fontId="18" fillId="0" borderId="1" xfId="14" applyNumberFormat="1" applyFont="1" applyFill="1" applyBorder="1" applyAlignment="1">
      <alignment horizontal="right" vertical="center"/>
    </xf>
    <xf numFmtId="0" fontId="18" fillId="0" borderId="1" xfId="14" applyFont="1" applyFill="1" applyBorder="1" applyAlignment="1">
      <alignment vertical="center"/>
    </xf>
    <xf numFmtId="0" fontId="19" fillId="0" borderId="1" xfId="14" applyFont="1" applyFill="1" applyBorder="1" applyAlignment="1">
      <alignment vertical="center"/>
    </xf>
    <xf numFmtId="176" fontId="19" fillId="0" borderId="1" xfId="14" applyNumberFormat="1" applyFont="1" applyFill="1" applyBorder="1" applyAlignment="1">
      <alignment horizontal="right" vertical="center"/>
    </xf>
    <xf numFmtId="177" fontId="19" fillId="0" borderId="1" xfId="14" applyNumberFormat="1" applyFont="1" applyFill="1" applyBorder="1" applyAlignment="1">
      <alignment horizontal="right" vertical="center"/>
    </xf>
    <xf numFmtId="176" fontId="18" fillId="0" borderId="1" xfId="14" applyNumberFormat="1" applyFont="1" applyFill="1" applyBorder="1" applyAlignment="1">
      <alignment horizontal="right" vertical="center"/>
    </xf>
    <xf numFmtId="176" fontId="19" fillId="2" borderId="1" xfId="14" applyNumberFormat="1" applyFont="1" applyFill="1" applyBorder="1" applyAlignment="1">
      <alignment horizontal="right" vertical="center"/>
    </xf>
    <xf numFmtId="0" fontId="19" fillId="0" borderId="1" xfId="14" applyFont="1" applyFill="1" applyBorder="1" applyAlignment="1">
      <alignment horizontal="left" vertical="center"/>
    </xf>
    <xf numFmtId="0" fontId="18" fillId="0" borderId="1" xfId="14" applyFont="1" applyFill="1" applyBorder="1" applyAlignment="1">
      <alignment vertical="center" wrapText="1"/>
    </xf>
    <xf numFmtId="176" fontId="18" fillId="2" borderId="1" xfId="14" applyNumberFormat="1" applyFont="1" applyFill="1" applyBorder="1" applyAlignment="1">
      <alignment horizontal="right" vertical="center"/>
    </xf>
    <xf numFmtId="0" fontId="18" fillId="0" borderId="1" xfId="14" applyFont="1" applyFill="1" applyBorder="1" applyAlignment="1">
      <alignment horizontal="right" vertical="center"/>
    </xf>
    <xf numFmtId="0" fontId="8" fillId="0" borderId="0" xfId="11" applyFont="1" applyFill="1" applyBorder="1" applyAlignment="1"/>
    <xf numFmtId="176" fontId="8" fillId="0" borderId="0" xfId="11" applyNumberFormat="1" applyFont="1" applyFill="1" applyBorder="1" applyAlignment="1"/>
    <xf numFmtId="0" fontId="8" fillId="0" borderId="0" xfId="11" applyFont="1" applyFill="1" applyAlignment="1">
      <alignment horizontal="left" vertical="center"/>
    </xf>
    <xf numFmtId="0" fontId="20" fillId="0" borderId="0" xfId="11" applyFont="1" applyFill="1" applyAlignment="1"/>
    <xf numFmtId="0" fontId="8" fillId="0" borderId="0" xfId="11" applyFont="1" applyFill="1" applyAlignment="1"/>
    <xf numFmtId="176" fontId="3" fillId="0" borderId="0" xfId="11" applyNumberFormat="1" applyFont="1" applyFill="1" applyAlignment="1"/>
    <xf numFmtId="0" fontId="8" fillId="0" borderId="0" xfId="14" applyFont="1" applyFill="1" applyBorder="1" applyAlignment="1">
      <alignment horizontal="left" vertical="center"/>
    </xf>
    <xf numFmtId="176" fontId="8" fillId="0" borderId="0" xfId="11" applyNumberFormat="1" applyFont="1" applyFill="1" applyAlignment="1">
      <alignment horizontal="left" vertical="center"/>
    </xf>
    <xf numFmtId="0" fontId="21" fillId="0" borderId="0" xfId="14" applyFont="1" applyFill="1" applyBorder="1" applyAlignment="1">
      <alignment vertical="center"/>
    </xf>
    <xf numFmtId="0" fontId="21" fillId="0" borderId="0" xfId="14" applyFont="1" applyFill="1" applyBorder="1" applyAlignment="1">
      <alignment horizontal="right" vertical="center"/>
    </xf>
    <xf numFmtId="0" fontId="18" fillId="0" borderId="1" xfId="14" applyFont="1" applyFill="1" applyBorder="1" applyAlignment="1">
      <alignment horizontal="center" vertical="center"/>
    </xf>
    <xf numFmtId="177" fontId="18" fillId="2" borderId="1" xfId="14" applyNumberFormat="1" applyFont="1" applyFill="1" applyBorder="1" applyAlignment="1">
      <alignment horizontal="right" vertical="center"/>
    </xf>
    <xf numFmtId="177" fontId="19" fillId="2" borderId="1" xfId="14" applyNumberFormat="1" applyFont="1" applyFill="1" applyBorder="1" applyAlignment="1">
      <alignment horizontal="right" vertical="center"/>
    </xf>
    <xf numFmtId="177" fontId="18" fillId="2" borderId="1" xfId="11" applyNumberFormat="1" applyFont="1" applyFill="1" applyBorder="1" applyAlignment="1">
      <alignment horizontal="right" vertical="center"/>
    </xf>
    <xf numFmtId="0" fontId="18" fillId="2" borderId="1" xfId="14" applyFont="1" applyFill="1" applyBorder="1" applyAlignment="1">
      <alignment vertical="center" wrapText="1"/>
    </xf>
    <xf numFmtId="0" fontId="19" fillId="0" borderId="1" xfId="14" applyFont="1" applyFill="1" applyBorder="1" applyAlignment="1">
      <alignment vertical="center" wrapText="1"/>
    </xf>
    <xf numFmtId="176" fontId="8" fillId="0" borderId="0" xfId="11" applyNumberFormat="1" applyFont="1" applyFill="1" applyAlignment="1"/>
    <xf numFmtId="0" fontId="3" fillId="2" borderId="0" xfId="0" applyFont="1" applyFill="1" applyBorder="1" applyAlignment="1"/>
    <xf numFmtId="0" fontId="8" fillId="2" borderId="0" xfId="14" applyFont="1" applyFill="1" applyBorder="1" applyAlignment="1">
      <alignment horizontal="left" vertical="center"/>
    </xf>
    <xf numFmtId="0" fontId="9" fillId="0" borderId="0" xfId="14" applyFont="1" applyFill="1" applyBorder="1" applyAlignment="1">
      <alignment horizontal="right" vertical="center" wrapText="1"/>
    </xf>
    <xf numFmtId="0" fontId="22" fillId="0" borderId="1" xfId="14" applyFont="1" applyFill="1" applyBorder="1" applyAlignment="1">
      <alignment horizontal="center" vertical="center" wrapText="1"/>
    </xf>
    <xf numFmtId="0" fontId="22" fillId="2" borderId="1" xfId="14" applyFont="1" applyFill="1" applyBorder="1" applyAlignment="1">
      <alignment horizontal="center" vertical="center" wrapText="1"/>
    </xf>
    <xf numFmtId="0" fontId="8" fillId="0" borderId="1" xfId="14" applyFont="1" applyFill="1" applyBorder="1" applyAlignment="1">
      <alignment horizontal="left" vertical="center" wrapText="1"/>
    </xf>
    <xf numFmtId="0" fontId="23" fillId="2" borderId="1" xfId="14" applyFont="1" applyFill="1" applyBorder="1" applyAlignment="1">
      <alignment horizontal="center" vertical="center" wrapText="1"/>
    </xf>
    <xf numFmtId="177" fontId="3" fillId="0" borderId="0" xfId="0" applyNumberFormat="1" applyFont="1" applyFill="1" applyBorder="1" applyAlignment="1">
      <alignment vertical="center"/>
    </xf>
    <xf numFmtId="0" fontId="8" fillId="2" borderId="1" xfId="14" applyFont="1" applyFill="1" applyBorder="1" applyAlignment="1">
      <alignment horizontal="center" vertical="center" wrapText="1"/>
    </xf>
    <xf numFmtId="0" fontId="24" fillId="0" borderId="0" xfId="0" applyFont="1" applyFill="1" applyBorder="1" applyAlignment="1">
      <alignment vertical="center"/>
    </xf>
    <xf numFmtId="0" fontId="8" fillId="0" borderId="0" xfId="0" applyFont="1" applyFill="1" applyBorder="1" applyAlignment="1">
      <alignment vertical="center"/>
    </xf>
    <xf numFmtId="0" fontId="16" fillId="0" borderId="0" xfId="0" applyFont="1" applyFill="1" applyBorder="1" applyAlignment="1">
      <alignment horizontal="centerContinuous"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3" fillId="2" borderId="1" xfId="0" applyFont="1" applyFill="1" applyBorder="1" applyAlignment="1">
      <alignment horizontal="center" vertical="center"/>
    </xf>
    <xf numFmtId="58" fontId="8" fillId="2" borderId="4"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NumberFormat="1" applyFont="1" applyFill="1" applyBorder="1" applyAlignment="1">
      <alignment horizontal="center" vertical="center"/>
    </xf>
    <xf numFmtId="10"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58" fontId="8" fillId="2" borderId="2" xfId="0" applyNumberFormat="1" applyFont="1" applyFill="1" applyBorder="1" applyAlignment="1">
      <alignment horizontal="center" vertical="center"/>
    </xf>
    <xf numFmtId="58" fontId="8" fillId="2" borderId="1" xfId="0" applyNumberFormat="1" applyFont="1" applyFill="1" applyBorder="1" applyAlignment="1">
      <alignment horizontal="center" vertical="center"/>
    </xf>
    <xf numFmtId="0" fontId="24" fillId="2" borderId="0" xfId="0" applyFont="1" applyFill="1" applyBorder="1" applyAlignment="1">
      <alignment vertical="center"/>
    </xf>
    <xf numFmtId="0" fontId="8" fillId="2" borderId="0" xfId="0" applyFont="1" applyFill="1" applyBorder="1" applyAlignment="1">
      <alignment vertical="center"/>
    </xf>
    <xf numFmtId="0" fontId="21" fillId="2" borderId="0" xfId="14" applyFont="1" applyFill="1" applyBorder="1" applyAlignment="1">
      <alignment horizontal="right" vertical="center"/>
    </xf>
    <xf numFmtId="0" fontId="17" fillId="2" borderId="1" xfId="0" applyFont="1" applyFill="1" applyBorder="1" applyAlignment="1">
      <alignment horizontal="center" vertical="center"/>
    </xf>
    <xf numFmtId="4" fontId="23" fillId="2" borderId="1" xfId="0" applyNumberFormat="1" applyFont="1" applyFill="1" applyBorder="1" applyAlignment="1">
      <alignment horizontal="right" vertical="center"/>
    </xf>
    <xf numFmtId="10" fontId="23" fillId="2" borderId="1" xfId="0" applyNumberFormat="1" applyFont="1" applyFill="1" applyBorder="1" applyAlignment="1">
      <alignment horizontal="right" vertical="center"/>
    </xf>
    <xf numFmtId="0" fontId="23" fillId="0" borderId="1" xfId="0" applyFont="1" applyFill="1" applyBorder="1" applyAlignment="1">
      <alignment horizontal="left" vertical="center"/>
    </xf>
    <xf numFmtId="0" fontId="8" fillId="0" borderId="1" xfId="0" applyFont="1" applyFill="1" applyBorder="1" applyAlignment="1">
      <alignment horizontal="left" vertical="center" indent="2"/>
    </xf>
    <xf numFmtId="0" fontId="8" fillId="2" borderId="1" xfId="0" applyFont="1" applyFill="1" applyBorder="1" applyAlignment="1">
      <alignment horizontal="justify" vertical="center"/>
    </xf>
    <xf numFmtId="10" fontId="8" fillId="2" borderId="1" xfId="0" applyNumberFormat="1" applyFont="1" applyFill="1" applyBorder="1" applyAlignment="1">
      <alignment horizontal="right" vertical="center"/>
    </xf>
    <xf numFmtId="0" fontId="8" fillId="2" borderId="1" xfId="0" applyFont="1" applyFill="1" applyBorder="1" applyAlignment="1">
      <alignment horizontal="right" vertical="center"/>
    </xf>
    <xf numFmtId="0" fontId="23" fillId="2" borderId="1" xfId="0" applyFont="1" applyFill="1" applyBorder="1" applyAlignment="1">
      <alignment horizontal="right" vertical="center"/>
    </xf>
    <xf numFmtId="0" fontId="23" fillId="2" borderId="1" xfId="0" applyFont="1" applyFill="1" applyBorder="1" applyAlignment="1">
      <alignment horizontal="justify" vertical="center"/>
    </xf>
    <xf numFmtId="0" fontId="0" fillId="0" borderId="0" xfId="0" applyBorder="1"/>
    <xf numFmtId="0" fontId="22" fillId="0" borderId="1" xfId="14" applyFont="1" applyFill="1" applyBorder="1" applyAlignment="1">
      <alignment horizontal="center" vertical="center"/>
    </xf>
    <xf numFmtId="0" fontId="22" fillId="0" borderId="1" xfId="0" applyFont="1" applyBorder="1" applyAlignment="1">
      <alignment horizontal="center" vertical="center" wrapText="1"/>
    </xf>
    <xf numFmtId="0" fontId="25" fillId="2" borderId="1" xfId="0" applyFont="1" applyFill="1" applyBorder="1" applyAlignment="1">
      <alignment horizontal="left" vertical="center" wrapText="1" shrinkToFit="1"/>
    </xf>
    <xf numFmtId="0" fontId="0" fillId="0" borderId="1" xfId="0" applyBorder="1"/>
    <xf numFmtId="0" fontId="9" fillId="2" borderId="0" xfId="0" applyFont="1" applyFill="1" applyBorder="1"/>
    <xf numFmtId="0" fontId="27" fillId="0" borderId="1" xfId="0" applyFont="1" applyBorder="1" applyAlignment="1">
      <alignment vertical="center"/>
    </xf>
    <xf numFmtId="0" fontId="9" fillId="0" borderId="0" xfId="0" applyFont="1" applyBorder="1"/>
    <xf numFmtId="0" fontId="21" fillId="2" borderId="1" xfId="0" applyFont="1" applyFill="1" applyBorder="1" applyAlignment="1">
      <alignment horizontal="left" vertical="center" wrapText="1" shrinkToFit="1"/>
    </xf>
    <xf numFmtId="0" fontId="27" fillId="0" borderId="1" xfId="0" applyFont="1" applyBorder="1" applyAlignment="1">
      <alignment vertical="center" wrapText="1"/>
    </xf>
    <xf numFmtId="0" fontId="8" fillId="0" borderId="0" xfId="0" applyFont="1" applyFill="1" applyBorder="1" applyAlignment="1">
      <alignment vertical="top"/>
    </xf>
    <xf numFmtId="0" fontId="16" fillId="0" borderId="0" xfId="0" applyFont="1" applyFill="1" applyBorder="1" applyAlignment="1">
      <alignment horizontal="centerContinuous" vertical="top"/>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14" applyFont="1" applyFill="1" applyAlignment="1">
      <alignment horizontal="left" vertical="center"/>
    </xf>
    <xf numFmtId="179" fontId="8" fillId="0" borderId="0" xfId="14" applyNumberFormat="1" applyFont="1" applyFill="1" applyAlignment="1">
      <alignment horizontal="left" vertical="center" wrapText="1"/>
    </xf>
    <xf numFmtId="0" fontId="9" fillId="0" borderId="0" xfId="14" applyFont="1" applyFill="1" applyAlignment="1">
      <alignment horizontal="right" vertical="center" wrapText="1"/>
    </xf>
    <xf numFmtId="179" fontId="9" fillId="0" borderId="0" xfId="14" applyNumberFormat="1" applyFont="1" applyFill="1" applyAlignment="1">
      <alignment horizontal="right" vertical="center" wrapText="1"/>
    </xf>
    <xf numFmtId="180" fontId="9" fillId="0" borderId="0" xfId="14" applyNumberFormat="1" applyFont="1" applyFill="1" applyAlignment="1">
      <alignment horizontal="right" vertical="center" wrapText="1"/>
    </xf>
    <xf numFmtId="0" fontId="17" fillId="0" borderId="1" xfId="14" applyFont="1" applyFill="1" applyBorder="1" applyAlignment="1">
      <alignment horizontal="center" vertical="center" wrapText="1"/>
    </xf>
    <xf numFmtId="179" fontId="17" fillId="0" borderId="1" xfId="14" applyNumberFormat="1" applyFont="1" applyFill="1" applyBorder="1" applyAlignment="1">
      <alignment horizontal="center" vertical="center" wrapText="1"/>
    </xf>
    <xf numFmtId="179" fontId="8" fillId="0" borderId="0" xfId="14" applyNumberFormat="1" applyFont="1" applyFill="1" applyAlignment="1">
      <alignment horizontal="center" vertical="center" wrapText="1"/>
    </xf>
    <xf numFmtId="0" fontId="3" fillId="2" borderId="0" xfId="0" applyFont="1" applyFill="1" applyBorder="1" applyAlignment="1">
      <alignment vertical="center"/>
    </xf>
    <xf numFmtId="0" fontId="8" fillId="0" borderId="0" xfId="14" applyFont="1" applyFill="1" applyAlignment="1">
      <alignment horizontal="left" vertical="center" wrapText="1"/>
    </xf>
    <xf numFmtId="0" fontId="8" fillId="0" borderId="0" xfId="14" applyFont="1" applyFill="1" applyAlignment="1">
      <alignment horizontal="center" vertical="center" wrapText="1"/>
    </xf>
    <xf numFmtId="0" fontId="9" fillId="0" borderId="0" xfId="0" applyFont="1" applyFill="1" applyBorder="1" applyAlignment="1">
      <alignment vertical="center"/>
    </xf>
    <xf numFmtId="0" fontId="22" fillId="0" borderId="1" xfId="0" applyFont="1" applyFill="1" applyBorder="1" applyAlignment="1">
      <alignment horizontal="center" vertical="center"/>
    </xf>
    <xf numFmtId="0" fontId="22" fillId="2" borderId="1" xfId="0" applyFont="1" applyFill="1" applyBorder="1" applyAlignment="1">
      <alignment horizontal="center" vertical="center"/>
    </xf>
    <xf numFmtId="0" fontId="8" fillId="0" borderId="1" xfId="0" applyFont="1" applyFill="1" applyBorder="1" applyAlignment="1">
      <alignment horizontal="left" vertical="center"/>
    </xf>
    <xf numFmtId="0" fontId="8" fillId="2" borderId="1" xfId="0" applyFont="1" applyFill="1" applyBorder="1" applyAlignment="1">
      <alignment horizontal="right" vertical="center" wrapText="1"/>
    </xf>
    <xf numFmtId="0" fontId="3" fillId="0" borderId="0" xfId="0" applyFont="1" applyFill="1" applyBorder="1" applyAlignment="1">
      <alignment vertical="center"/>
    </xf>
    <xf numFmtId="0" fontId="8" fillId="0" borderId="0" xfId="14" applyFont="1" applyFill="1" applyBorder="1" applyAlignment="1">
      <alignment horizontal="left" vertical="center" wrapText="1"/>
    </xf>
    <xf numFmtId="0" fontId="8" fillId="0" borderId="0"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19" fillId="0" borderId="0" xfId="45" applyFont="1" applyFill="1" applyBorder="1" applyAlignment="1">
      <alignment horizontal="left" vertical="center"/>
    </xf>
    <xf numFmtId="176" fontId="19" fillId="0" borderId="0" xfId="45" applyNumberFormat="1" applyFont="1" applyFill="1" applyBorder="1" applyAlignment="1">
      <alignment horizontal="left" vertical="center"/>
    </xf>
    <xf numFmtId="0" fontId="3" fillId="0" borderId="0" xfId="14" applyFont="1" applyFill="1" applyBorder="1" applyAlignment="1">
      <alignment vertical="center"/>
    </xf>
    <xf numFmtId="179" fontId="9" fillId="0" borderId="0" xfId="45" applyNumberFormat="1" applyFont="1" applyFill="1" applyBorder="1" applyAlignment="1">
      <alignment horizontal="right" vertical="center"/>
    </xf>
    <xf numFmtId="0" fontId="17" fillId="0" borderId="1" xfId="34" applyNumberFormat="1" applyFont="1" applyFill="1" applyBorder="1" applyAlignment="1" applyProtection="1">
      <alignment horizontal="center" vertical="center" shrinkToFit="1"/>
      <protection locked="0"/>
    </xf>
    <xf numFmtId="176" fontId="17" fillId="0" borderId="1" xfId="37" applyNumberFormat="1" applyFont="1" applyFill="1" applyBorder="1" applyAlignment="1" applyProtection="1">
      <alignment horizontal="center" vertical="center" wrapText="1"/>
      <protection locked="0"/>
    </xf>
    <xf numFmtId="0" fontId="28" fillId="0" borderId="1" xfId="45" applyFont="1" applyFill="1" applyBorder="1" applyAlignment="1">
      <alignment horizontal="center" vertical="center" wrapText="1"/>
    </xf>
    <xf numFmtId="176" fontId="23" fillId="0" borderId="1" xfId="51" applyNumberFormat="1" applyFont="1" applyFill="1" applyBorder="1" applyAlignment="1">
      <alignment horizontal="right" vertical="center" wrapText="1"/>
    </xf>
    <xf numFmtId="0" fontId="8" fillId="0" borderId="0" xfId="34" applyFont="1" applyFill="1" applyBorder="1" applyAlignment="1" applyProtection="1">
      <alignment horizontal="center" vertical="center"/>
      <protection locked="0"/>
    </xf>
    <xf numFmtId="0" fontId="6" fillId="0" borderId="1" xfId="45" applyFont="1" applyFill="1" applyBorder="1" applyAlignment="1">
      <alignment horizontal="justify" vertical="center" wrapText="1"/>
    </xf>
    <xf numFmtId="0" fontId="29" fillId="0" borderId="1" xfId="45" applyFont="1" applyFill="1" applyBorder="1" applyAlignment="1">
      <alignment vertical="center" wrapText="1"/>
    </xf>
    <xf numFmtId="176" fontId="8" fillId="0" borderId="1" xfId="51" applyNumberFormat="1" applyFont="1" applyFill="1" applyBorder="1" applyAlignment="1">
      <alignment horizontal="center" vertical="center" wrapText="1"/>
    </xf>
    <xf numFmtId="176" fontId="8" fillId="0" borderId="0" xfId="45" applyNumberFormat="1" applyFont="1" applyFill="1" applyBorder="1" applyAlignment="1">
      <alignment horizontal="center" vertical="center"/>
    </xf>
    <xf numFmtId="0" fontId="8" fillId="0" borderId="0" xfId="48" applyFont="1" applyFill="1" applyBorder="1" applyAlignment="1">
      <alignment horizontal="left" vertical="center"/>
    </xf>
    <xf numFmtId="0" fontId="3" fillId="0" borderId="0" xfId="48" applyFill="1" applyBorder="1" applyAlignment="1">
      <alignment vertical="center"/>
    </xf>
    <xf numFmtId="0" fontId="30" fillId="0" borderId="0" xfId="48" applyFont="1" applyFill="1" applyBorder="1" applyAlignment="1">
      <alignment horizontal="right" vertical="center"/>
    </xf>
    <xf numFmtId="0" fontId="30" fillId="0" borderId="0" xfId="44" applyFont="1" applyFill="1" applyBorder="1" applyAlignment="1">
      <alignment vertical="center" wrapText="1"/>
    </xf>
    <xf numFmtId="0" fontId="31" fillId="0" borderId="0" xfId="44" applyFont="1" applyFill="1" applyBorder="1" applyAlignment="1">
      <alignment horizontal="center" vertical="center" wrapText="1"/>
    </xf>
    <xf numFmtId="0" fontId="9" fillId="0" borderId="0" xfId="44" applyFont="1" applyFill="1" applyBorder="1" applyAlignment="1">
      <alignment vertical="center" wrapText="1"/>
    </xf>
    <xf numFmtId="0" fontId="31" fillId="0" borderId="0" xfId="44" applyFont="1" applyFill="1" applyBorder="1" applyAlignment="1">
      <alignment vertical="center" wrapText="1"/>
    </xf>
    <xf numFmtId="0" fontId="3" fillId="0" borderId="0" xfId="44" applyFill="1" applyBorder="1" applyAlignment="1">
      <alignment vertical="center" wrapText="1"/>
    </xf>
    <xf numFmtId="179" fontId="3" fillId="0" borderId="0" xfId="44" applyNumberFormat="1" applyFont="1" applyFill="1" applyBorder="1" applyAlignment="1">
      <alignment horizontal="center" vertical="center" wrapText="1"/>
    </xf>
    <xf numFmtId="176" fontId="3" fillId="0" borderId="0" xfId="44" applyNumberFormat="1" applyFont="1" applyFill="1" applyBorder="1" applyAlignment="1">
      <alignment horizontal="center" vertical="center" wrapText="1"/>
    </xf>
    <xf numFmtId="177" fontId="3" fillId="0" borderId="0" xfId="44" applyNumberFormat="1" applyFont="1" applyFill="1" applyBorder="1" applyAlignment="1">
      <alignment horizontal="center" vertical="center" wrapText="1"/>
    </xf>
    <xf numFmtId="0" fontId="19" fillId="0" borderId="0" xfId="39" applyFont="1" applyFill="1" applyBorder="1" applyAlignment="1">
      <alignment horizontal="left" vertical="center"/>
    </xf>
    <xf numFmtId="0" fontId="8" fillId="0" borderId="0" xfId="36" applyFont="1" applyFill="1" applyBorder="1" applyAlignment="1" applyProtection="1">
      <alignment horizontal="center" vertical="center" wrapText="1"/>
      <protection locked="0"/>
    </xf>
    <xf numFmtId="177" fontId="8" fillId="0" borderId="0" xfId="48" applyNumberFormat="1" applyFont="1" applyFill="1" applyBorder="1" applyAlignment="1">
      <alignment horizontal="center" vertical="center"/>
    </xf>
    <xf numFmtId="0" fontId="9" fillId="0" borderId="0" xfId="48" applyFont="1" applyFill="1" applyBorder="1" applyAlignment="1">
      <alignment horizontal="center" vertical="center"/>
    </xf>
    <xf numFmtId="0" fontId="30" fillId="0" borderId="0" xfId="48" applyFont="1" applyFill="1" applyBorder="1" applyAlignment="1">
      <alignment horizontal="center" vertical="center"/>
    </xf>
    <xf numFmtId="177" fontId="8" fillId="0" borderId="0" xfId="44" applyNumberFormat="1" applyFont="1" applyFill="1" applyBorder="1" applyAlignment="1">
      <alignment horizontal="right" vertical="center"/>
    </xf>
    <xf numFmtId="0" fontId="33" fillId="0" borderId="1" xfId="32" applyNumberFormat="1" applyFont="1" applyFill="1" applyBorder="1" applyAlignment="1" applyProtection="1">
      <alignment horizontal="center" vertical="center" shrinkToFit="1"/>
      <protection locked="0"/>
    </xf>
    <xf numFmtId="0" fontId="34" fillId="0" borderId="1" xfId="0" applyFont="1" applyFill="1" applyBorder="1" applyAlignment="1" applyProtection="1">
      <alignment horizontal="center" vertical="center" wrapText="1"/>
      <protection locked="0"/>
    </xf>
    <xf numFmtId="0" fontId="33" fillId="0" borderId="1" xfId="0" applyNumberFormat="1" applyFont="1" applyFill="1" applyBorder="1" applyAlignment="1" applyProtection="1">
      <alignment horizontal="center" vertical="center" wrapText="1"/>
      <protection locked="0"/>
    </xf>
    <xf numFmtId="177" fontId="33" fillId="0" borderId="1" xfId="0" applyNumberFormat="1" applyFont="1" applyFill="1" applyBorder="1" applyAlignment="1" applyProtection="1">
      <alignment horizontal="center" vertical="center" wrapText="1"/>
      <protection locked="0"/>
    </xf>
    <xf numFmtId="176" fontId="19" fillId="0" borderId="1" xfId="45" applyNumberFormat="1" applyFont="1" applyFill="1" applyBorder="1" applyAlignment="1">
      <alignment vertical="center" wrapText="1"/>
    </xf>
    <xf numFmtId="176" fontId="34" fillId="0" borderId="1" xfId="51" applyNumberFormat="1" applyFont="1" applyFill="1" applyBorder="1" applyAlignment="1">
      <alignment horizontal="right" vertical="center" wrapText="1"/>
    </xf>
    <xf numFmtId="177" fontId="33" fillId="0" borderId="1" xfId="4" applyNumberFormat="1" applyFont="1" applyFill="1" applyBorder="1" applyAlignment="1">
      <alignment horizontal="right" vertical="center" wrapText="1"/>
    </xf>
    <xf numFmtId="176" fontId="3" fillId="0" borderId="1" xfId="51" applyNumberFormat="1" applyFont="1" applyFill="1" applyBorder="1" applyAlignment="1">
      <alignment horizontal="right" vertical="center" wrapText="1"/>
    </xf>
    <xf numFmtId="177" fontId="2" fillId="0" borderId="1" xfId="4" applyNumberFormat="1" applyFont="1" applyFill="1" applyBorder="1" applyAlignment="1">
      <alignment horizontal="right" vertical="center" wrapText="1"/>
    </xf>
    <xf numFmtId="176" fontId="3" fillId="0" borderId="1" xfId="51" applyNumberFormat="1" applyFont="1" applyFill="1" applyBorder="1" applyAlignment="1">
      <alignment horizontal="center" vertical="center" wrapText="1"/>
    </xf>
    <xf numFmtId="176" fontId="2" fillId="0" borderId="1" xfId="51" applyNumberFormat="1" applyFont="1" applyFill="1" applyBorder="1" applyAlignment="1">
      <alignment horizontal="center" vertical="center" wrapText="1"/>
    </xf>
    <xf numFmtId="181" fontId="2" fillId="0" borderId="1" xfId="4" applyNumberFormat="1" applyFont="1" applyFill="1" applyBorder="1" applyAlignment="1">
      <alignment horizontal="center" vertical="center" wrapText="1"/>
    </xf>
    <xf numFmtId="0" fontId="19" fillId="0" borderId="1" xfId="9" applyFont="1" applyFill="1" applyBorder="1" applyAlignment="1" applyProtection="1">
      <alignment horizontal="left" vertical="center" wrapText="1"/>
      <protection locked="0"/>
    </xf>
    <xf numFmtId="176" fontId="3" fillId="0" borderId="1" xfId="44" applyNumberFormat="1" applyFont="1" applyFill="1" applyBorder="1" applyAlignment="1">
      <alignment horizontal="center" vertical="center" wrapText="1"/>
    </xf>
    <xf numFmtId="9" fontId="2" fillId="0" borderId="1" xfId="4" applyNumberFormat="1" applyFont="1" applyFill="1" applyBorder="1" applyAlignment="1">
      <alignment horizontal="center" vertical="center" wrapText="1"/>
    </xf>
    <xf numFmtId="176" fontId="18" fillId="0" borderId="1" xfId="45" applyNumberFormat="1" applyFont="1" applyFill="1" applyBorder="1" applyAlignment="1">
      <alignment horizontal="center" vertical="center" wrapText="1"/>
    </xf>
    <xf numFmtId="176" fontId="34" fillId="0" borderId="1" xfId="44" applyNumberFormat="1" applyFont="1" applyFill="1" applyBorder="1" applyAlignment="1">
      <alignment horizontal="right" vertical="center" wrapText="1"/>
    </xf>
    <xf numFmtId="176" fontId="18" fillId="0" borderId="1" xfId="45" applyNumberFormat="1" applyFont="1" applyFill="1" applyBorder="1" applyAlignment="1">
      <alignment vertical="center" wrapText="1"/>
    </xf>
    <xf numFmtId="176" fontId="33" fillId="0" borderId="1" xfId="51" applyNumberFormat="1" applyFont="1" applyFill="1" applyBorder="1" applyAlignment="1">
      <alignment horizontal="center" vertical="center" wrapText="1"/>
    </xf>
    <xf numFmtId="181" fontId="33" fillId="0" borderId="1" xfId="4" applyNumberFormat="1" applyFont="1" applyFill="1" applyBorder="1" applyAlignment="1">
      <alignment horizontal="center" vertical="center" wrapText="1"/>
    </xf>
    <xf numFmtId="181" fontId="2" fillId="0" borderId="1" xfId="4" applyNumberFormat="1" applyFont="1" applyFill="1" applyBorder="1" applyAlignment="1">
      <alignment horizontal="center" vertical="center"/>
    </xf>
    <xf numFmtId="176" fontId="34" fillId="0" borderId="1" xfId="44" applyNumberFormat="1" applyFont="1" applyFill="1" applyBorder="1" applyAlignment="1">
      <alignment horizontal="center" vertical="center" wrapText="1"/>
    </xf>
    <xf numFmtId="9" fontId="33" fillId="0" borderId="1" xfId="4" applyNumberFormat="1" applyFont="1" applyFill="1" applyBorder="1" applyAlignment="1">
      <alignment horizontal="center" vertical="center"/>
    </xf>
    <xf numFmtId="179" fontId="3" fillId="0" borderId="1" xfId="44" applyNumberFormat="1" applyFont="1" applyFill="1" applyBorder="1" applyAlignment="1">
      <alignment horizontal="center" vertical="center" wrapText="1"/>
    </xf>
    <xf numFmtId="177" fontId="3" fillId="0" borderId="1" xfId="44" applyNumberFormat="1" applyFont="1" applyFill="1" applyBorder="1" applyAlignment="1">
      <alignment horizontal="center" vertical="center" wrapText="1"/>
    </xf>
    <xf numFmtId="0" fontId="8" fillId="0" borderId="0" xfId="44" applyFont="1" applyFill="1" applyBorder="1" applyAlignment="1">
      <alignment horizontal="left" vertical="center"/>
    </xf>
    <xf numFmtId="0" fontId="9" fillId="0" borderId="0" xfId="44" applyFont="1" applyFill="1" applyBorder="1" applyAlignment="1">
      <alignment horizontal="right" vertical="center"/>
    </xf>
    <xf numFmtId="0" fontId="31" fillId="0" borderId="0" xfId="44" applyFont="1" applyFill="1" applyBorder="1" applyAlignment="1">
      <alignment vertical="center"/>
    </xf>
    <xf numFmtId="0" fontId="35" fillId="0" borderId="0" xfId="44" applyFont="1" applyFill="1" applyBorder="1" applyAlignment="1">
      <alignment horizontal="center" vertical="center"/>
    </xf>
    <xf numFmtId="0" fontId="3" fillId="0" borderId="0" xfId="44" applyFill="1" applyBorder="1" applyAlignment="1">
      <alignment vertical="center"/>
    </xf>
    <xf numFmtId="179" fontId="3" fillId="0" borderId="0" xfId="44" applyNumberFormat="1" applyFont="1" applyFill="1" applyBorder="1" applyAlignment="1">
      <alignment horizontal="center" vertical="center"/>
    </xf>
    <xf numFmtId="176" fontId="3" fillId="0" borderId="0" xfId="44" applyNumberFormat="1" applyFont="1" applyFill="1" applyBorder="1" applyAlignment="1">
      <alignment horizontal="center" vertical="center"/>
    </xf>
    <xf numFmtId="177" fontId="3" fillId="0" borderId="0" xfId="44" applyNumberFormat="1" applyFont="1" applyFill="1" applyBorder="1" applyAlignment="1">
      <alignment horizontal="center" vertical="center"/>
    </xf>
    <xf numFmtId="179" fontId="8" fillId="0" borderId="0" xfId="44" applyNumberFormat="1" applyFont="1" applyFill="1" applyBorder="1" applyAlignment="1">
      <alignment horizontal="center" vertical="center"/>
    </xf>
    <xf numFmtId="176" fontId="8" fillId="0" borderId="0" xfId="44" applyNumberFormat="1" applyFont="1" applyFill="1" applyBorder="1" applyAlignment="1">
      <alignment horizontal="center" vertical="center"/>
    </xf>
    <xf numFmtId="177" fontId="8" fillId="0" borderId="0" xfId="44" applyNumberFormat="1" applyFont="1" applyFill="1" applyBorder="1" applyAlignment="1">
      <alignment horizontal="center" vertical="center"/>
    </xf>
    <xf numFmtId="0" fontId="9" fillId="0" borderId="0" xfId="44" applyFont="1" applyFill="1" applyBorder="1" applyAlignment="1">
      <alignment horizontal="center" vertical="center"/>
    </xf>
    <xf numFmtId="179" fontId="9" fillId="0" borderId="0" xfId="44" applyNumberFormat="1" applyFont="1" applyFill="1" applyBorder="1" applyAlignment="1">
      <alignment horizontal="center" vertical="center"/>
    </xf>
    <xf numFmtId="176" fontId="9" fillId="0" borderId="0" xfId="44" applyNumberFormat="1" applyFont="1" applyFill="1" applyBorder="1" applyAlignment="1">
      <alignment horizontal="center" vertical="center"/>
    </xf>
    <xf numFmtId="0" fontId="34" fillId="0" borderId="1" xfId="39" applyFont="1" applyFill="1" applyBorder="1" applyAlignment="1">
      <alignment horizontal="center" vertical="center"/>
    </xf>
    <xf numFmtId="0" fontId="34" fillId="0" borderId="1" xfId="41" applyFont="1" applyFill="1" applyBorder="1" applyAlignment="1" applyProtection="1">
      <alignment horizontal="center" vertical="center" wrapText="1"/>
      <protection locked="0"/>
    </xf>
    <xf numFmtId="177" fontId="34" fillId="0" borderId="1" xfId="41" applyNumberFormat="1" applyFont="1" applyFill="1" applyBorder="1" applyAlignment="1" applyProtection="1">
      <alignment horizontal="center" vertical="center" wrapText="1"/>
      <protection locked="0"/>
    </xf>
    <xf numFmtId="177" fontId="34" fillId="0" borderId="1" xfId="3" applyNumberFormat="1" applyFont="1" applyFill="1" applyBorder="1" applyAlignment="1" applyProtection="1">
      <alignment horizontal="right" vertical="center" wrapText="1"/>
      <protection locked="0"/>
    </xf>
    <xf numFmtId="0" fontId="37" fillId="0" borderId="1" xfId="9" applyFont="1" applyFill="1" applyBorder="1" applyAlignment="1" applyProtection="1">
      <alignment horizontal="right" vertical="center" wrapText="1"/>
      <protection locked="0"/>
    </xf>
    <xf numFmtId="177" fontId="3" fillId="0" borderId="1" xfId="3" applyNumberFormat="1" applyFont="1" applyFill="1" applyBorder="1" applyAlignment="1" applyProtection="1">
      <alignment horizontal="right" vertical="center" wrapText="1"/>
      <protection locked="0"/>
    </xf>
    <xf numFmtId="181" fontId="3" fillId="0" borderId="1" xfId="3" applyNumberFormat="1"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protection locked="0"/>
    </xf>
    <xf numFmtId="176" fontId="3" fillId="0" borderId="1" xfId="44" applyNumberFormat="1" applyFont="1" applyFill="1" applyBorder="1" applyAlignment="1">
      <alignment horizontal="right" vertical="center" wrapText="1"/>
    </xf>
    <xf numFmtId="176" fontId="2" fillId="0" borderId="1" xfId="51" applyNumberFormat="1" applyFont="1" applyFill="1" applyBorder="1" applyAlignment="1">
      <alignment horizontal="right" vertical="center" wrapText="1"/>
    </xf>
    <xf numFmtId="179" fontId="3" fillId="0" borderId="1" xfId="44" applyNumberFormat="1" applyFont="1" applyFill="1" applyBorder="1" applyAlignment="1">
      <alignment horizontal="right" vertical="center"/>
    </xf>
    <xf numFmtId="176" fontId="3" fillId="0" borderId="1" xfId="44" applyNumberFormat="1" applyFont="1" applyFill="1" applyBorder="1" applyAlignment="1">
      <alignment horizontal="right" vertical="center"/>
    </xf>
    <xf numFmtId="0" fontId="22" fillId="0" borderId="1" xfId="34" applyNumberFormat="1" applyFont="1" applyFill="1" applyBorder="1" applyAlignment="1" applyProtection="1">
      <alignment horizontal="center" vertical="center" shrinkToFit="1"/>
      <protection locked="0"/>
    </xf>
    <xf numFmtId="176" fontId="22" fillId="0" borderId="1" xfId="37" applyNumberFormat="1" applyFont="1" applyFill="1" applyBorder="1" applyAlignment="1" applyProtection="1">
      <alignment horizontal="center" vertical="center" wrapText="1"/>
      <protection locked="0"/>
    </xf>
    <xf numFmtId="0" fontId="38" fillId="0" borderId="1" xfId="45" applyFont="1" applyFill="1" applyBorder="1" applyAlignment="1">
      <alignment horizontal="center" vertical="center" wrapText="1"/>
    </xf>
    <xf numFmtId="176" fontId="33" fillId="0" borderId="1" xfId="51" applyNumberFormat="1" applyFont="1" applyFill="1" applyBorder="1" applyAlignment="1">
      <alignment horizontal="right" vertical="center" wrapText="1"/>
    </xf>
    <xf numFmtId="0" fontId="29" fillId="0" borderId="1" xfId="45" applyFont="1" applyFill="1" applyBorder="1" applyAlignment="1">
      <alignment horizontal="justify" vertical="center" wrapText="1"/>
    </xf>
    <xf numFmtId="176" fontId="2" fillId="0" borderId="1" xfId="51" applyNumberFormat="1" applyFont="1" applyFill="1" applyBorder="1" applyAlignment="1">
      <alignment vertical="center" wrapText="1"/>
    </xf>
    <xf numFmtId="0" fontId="2" fillId="0" borderId="1" xfId="45" applyFont="1" applyFill="1" applyBorder="1" applyAlignment="1">
      <alignment horizontal="justify" vertical="center" wrapText="1"/>
    </xf>
    <xf numFmtId="0" fontId="9" fillId="0" borderId="0" xfId="3" applyFont="1" applyFill="1" applyAlignment="1" applyProtection="1">
      <alignment vertical="center"/>
      <protection locked="0"/>
    </xf>
    <xf numFmtId="0" fontId="19" fillId="0" borderId="0" xfId="39" applyFont="1" applyFill="1" applyBorder="1" applyAlignment="1">
      <alignment horizontal="left" vertical="center" wrapText="1"/>
    </xf>
    <xf numFmtId="177" fontId="8" fillId="0" borderId="0" xfId="48" applyNumberFormat="1" applyFont="1" applyFill="1" applyBorder="1" applyAlignment="1">
      <alignment horizontal="center" vertical="center" wrapText="1"/>
    </xf>
    <xf numFmtId="0" fontId="9" fillId="0" borderId="0" xfId="48" applyFont="1" applyFill="1" applyBorder="1" applyAlignment="1">
      <alignment horizontal="center" vertical="center" wrapText="1"/>
    </xf>
    <xf numFmtId="177" fontId="8" fillId="0" borderId="0" xfId="44" applyNumberFormat="1" applyFont="1" applyFill="1" applyBorder="1" applyAlignment="1">
      <alignment horizontal="right" vertical="center" wrapText="1"/>
    </xf>
    <xf numFmtId="176" fontId="19" fillId="0" borderId="1" xfId="45" applyNumberFormat="1" applyFont="1" applyFill="1" applyBorder="1" applyAlignment="1">
      <alignment horizontal="justify" vertical="center" wrapText="1"/>
    </xf>
    <xf numFmtId="181" fontId="33" fillId="0" borderId="1" xfId="4" applyNumberFormat="1" applyFont="1" applyFill="1" applyBorder="1" applyAlignment="1">
      <alignment horizontal="center" vertical="center"/>
    </xf>
    <xf numFmtId="0" fontId="37" fillId="0" borderId="1" xfId="9" applyFont="1" applyFill="1" applyBorder="1" applyAlignment="1" applyProtection="1">
      <alignment horizontal="left" vertical="center" wrapText="1"/>
      <protection locked="0"/>
    </xf>
    <xf numFmtId="0" fontId="3" fillId="0" borderId="0" xfId="3" applyFont="1" applyFill="1" applyAlignment="1" applyProtection="1">
      <protection locked="0"/>
    </xf>
    <xf numFmtId="0" fontId="39" fillId="0" borderId="0" xfId="3" applyFont="1" applyFill="1" applyAlignment="1" applyProtection="1">
      <alignment wrapText="1"/>
      <protection locked="0"/>
    </xf>
    <xf numFmtId="0" fontId="9" fillId="0" borderId="0" xfId="3" applyFont="1" applyFill="1" applyAlignment="1" applyProtection="1">
      <alignment wrapText="1"/>
      <protection locked="0"/>
    </xf>
    <xf numFmtId="0" fontId="0" fillId="0" borderId="0" xfId="0" applyFont="1" applyFill="1" applyAlignment="1"/>
    <xf numFmtId="0" fontId="8" fillId="0" borderId="0" xfId="0" applyNumberFormat="1" applyFont="1" applyFill="1" applyAlignment="1" applyProtection="1">
      <alignment horizontal="left" vertical="center"/>
      <protection locked="0"/>
    </xf>
    <xf numFmtId="0" fontId="9" fillId="0" borderId="0" xfId="0" applyNumberFormat="1" applyFont="1" applyFill="1" applyAlignment="1" applyProtection="1">
      <alignment horizontal="center" vertical="center"/>
      <protection locked="0"/>
    </xf>
    <xf numFmtId="181" fontId="34" fillId="0" borderId="1" xfId="3" applyNumberFormat="1" applyFont="1" applyFill="1" applyBorder="1" applyAlignment="1" applyProtection="1">
      <alignment horizontal="center" vertical="center" wrapText="1"/>
      <protection locked="0"/>
    </xf>
    <xf numFmtId="181" fontId="3" fillId="0" borderId="1" xfId="45" applyNumberFormat="1" applyFont="1" applyFill="1" applyBorder="1" applyAlignment="1">
      <alignment horizontal="center" vertical="center"/>
    </xf>
    <xf numFmtId="9" fontId="34" fillId="0" borderId="1" xfId="45" applyNumberFormat="1" applyFont="1" applyFill="1" applyBorder="1" applyAlignment="1">
      <alignment horizontal="center" vertical="center"/>
    </xf>
    <xf numFmtId="0" fontId="3" fillId="0" borderId="1" xfId="3" applyFont="1" applyFill="1" applyBorder="1" applyAlignment="1" applyProtection="1">
      <protection locked="0"/>
    </xf>
    <xf numFmtId="0" fontId="40" fillId="0" borderId="1" xfId="9" applyFont="1" applyFill="1" applyBorder="1" applyAlignment="1" applyProtection="1">
      <alignment horizontal="left" vertical="center" wrapText="1"/>
      <protection locked="0"/>
    </xf>
    <xf numFmtId="0" fontId="3" fillId="0" borderId="1" xfId="3" applyFont="1" applyFill="1" applyBorder="1" applyAlignment="1" applyProtection="1">
      <alignment horizontal="right"/>
      <protection locked="0"/>
    </xf>
    <xf numFmtId="177" fontId="3" fillId="0" borderId="1" xfId="3" applyNumberFormat="1" applyFont="1" applyFill="1" applyBorder="1" applyAlignment="1" applyProtection="1">
      <alignment horizontal="right"/>
      <protection locked="0"/>
    </xf>
    <xf numFmtId="0" fontId="40" fillId="0" borderId="1" xfId="9" applyFont="1" applyFill="1" applyBorder="1" applyAlignment="1" applyProtection="1">
      <alignment horizontal="center" vertical="center" wrapText="1"/>
      <protection locked="0"/>
    </xf>
    <xf numFmtId="0" fontId="19" fillId="0" borderId="0" xfId="5" applyFont="1" applyFill="1" applyBorder="1" applyAlignment="1">
      <alignment horizontal="left" vertical="center"/>
    </xf>
    <xf numFmtId="0" fontId="41" fillId="0" borderId="0" xfId="5" applyFont="1" applyFill="1" applyBorder="1" applyAlignment="1">
      <alignment vertical="center"/>
    </xf>
    <xf numFmtId="0" fontId="9" fillId="0" borderId="0" xfId="39" applyFont="1" applyFill="1" applyBorder="1" applyAlignment="1">
      <alignment horizontal="right" vertical="center"/>
    </xf>
    <xf numFmtId="176" fontId="9" fillId="0" borderId="0" xfId="39" applyNumberFormat="1" applyFont="1" applyFill="1" applyBorder="1" applyAlignment="1">
      <alignment horizontal="right" vertical="center"/>
    </xf>
    <xf numFmtId="0" fontId="9" fillId="0" borderId="0" xfId="5" applyFont="1" applyFill="1" applyBorder="1" applyAlignment="1">
      <alignment horizontal="right" vertical="center"/>
    </xf>
    <xf numFmtId="0" fontId="42" fillId="0" borderId="1" xfId="5" applyFont="1" applyFill="1" applyBorder="1" applyAlignment="1">
      <alignment horizontal="center" vertical="center" wrapText="1"/>
    </xf>
    <xf numFmtId="0" fontId="17" fillId="0" borderId="1" xfId="5" applyFont="1" applyFill="1" applyBorder="1" applyAlignment="1">
      <alignment horizontal="center" vertical="center" wrapText="1"/>
    </xf>
    <xf numFmtId="0" fontId="17" fillId="0" borderId="0" xfId="5" applyFont="1" applyFill="1" applyBorder="1" applyAlignment="1">
      <alignment horizontal="center" vertical="center" wrapText="1"/>
    </xf>
    <xf numFmtId="0" fontId="8" fillId="0" borderId="1" xfId="49" applyFont="1" applyFill="1" applyBorder="1" applyAlignment="1" applyProtection="1">
      <alignment horizontal="center" vertical="center" wrapText="1"/>
      <protection locked="0"/>
    </xf>
    <xf numFmtId="176" fontId="26" fillId="0" borderId="1" xfId="5" applyNumberFormat="1" applyFont="1" applyFill="1" applyBorder="1" applyAlignment="1">
      <alignment horizontal="center" vertical="center" wrapText="1"/>
    </xf>
    <xf numFmtId="0" fontId="23" fillId="0" borderId="0" xfId="5" applyFont="1" applyFill="1" applyBorder="1" applyAlignment="1">
      <alignment vertical="center"/>
    </xf>
    <xf numFmtId="176" fontId="43" fillId="0" borderId="1" xfId="5" applyNumberFormat="1" applyFont="1" applyFill="1" applyBorder="1" applyAlignment="1">
      <alignment horizontal="center" vertical="center" wrapText="1"/>
    </xf>
    <xf numFmtId="0" fontId="23" fillId="0" borderId="0" xfId="35" applyFont="1" applyFill="1" applyAlignment="1" applyProtection="1">
      <alignment vertical="center"/>
      <protection locked="0"/>
    </xf>
    <xf numFmtId="0" fontId="8" fillId="0" borderId="0" xfId="5" applyFont="1" applyFill="1" applyBorder="1" applyAlignment="1">
      <alignment horizontal="center" vertical="center"/>
    </xf>
    <xf numFmtId="0" fontId="8" fillId="0" borderId="0" xfId="5" applyFont="1" applyFill="1" applyBorder="1" applyAlignment="1">
      <alignment vertical="center"/>
    </xf>
    <xf numFmtId="0" fontId="9" fillId="0" borderId="0" xfId="3" applyFont="1" applyFill="1" applyAlignment="1" applyProtection="1">
      <alignment vertical="center" wrapText="1"/>
      <protection locked="0"/>
    </xf>
    <xf numFmtId="0" fontId="31" fillId="0" borderId="0" xfId="3" applyFont="1" applyFill="1" applyAlignment="1" applyProtection="1">
      <alignment vertical="center" wrapText="1"/>
      <protection locked="0"/>
    </xf>
    <xf numFmtId="0" fontId="9" fillId="0" borderId="0" xfId="3" applyFont="1" applyFill="1" applyProtection="1">
      <protection locked="0"/>
    </xf>
    <xf numFmtId="0" fontId="3" fillId="0" borderId="0" xfId="3" applyFont="1" applyFill="1" applyProtection="1">
      <protection locked="0"/>
    </xf>
    <xf numFmtId="0" fontId="34" fillId="0" borderId="0" xfId="0" applyNumberFormat="1" applyFont="1" applyFill="1" applyAlignment="1" applyProtection="1">
      <alignment horizontal="left" vertical="center"/>
      <protection locked="0"/>
    </xf>
    <xf numFmtId="0" fontId="34" fillId="0" borderId="1" xfId="0" applyNumberFormat="1" applyFont="1" applyFill="1" applyBorder="1" applyAlignment="1" applyProtection="1">
      <alignment horizontal="center" vertical="center"/>
      <protection locked="0"/>
    </xf>
    <xf numFmtId="0" fontId="34" fillId="0" borderId="1" xfId="0" applyNumberFormat="1" applyFont="1" applyFill="1" applyBorder="1" applyAlignment="1">
      <alignment horizontal="center" vertical="center" wrapText="1"/>
    </xf>
    <xf numFmtId="179" fontId="34" fillId="0" borderId="1" xfId="37" applyNumberFormat="1" applyFont="1" applyFill="1" applyBorder="1" applyAlignment="1">
      <alignment horizontal="center" vertical="center" wrapText="1"/>
    </xf>
    <xf numFmtId="0" fontId="3" fillId="0" borderId="1" xfId="39" applyFont="1" applyFill="1" applyBorder="1" applyAlignment="1">
      <alignment vertical="center"/>
    </xf>
    <xf numFmtId="176" fontId="33" fillId="0" borderId="1" xfId="51" applyNumberFormat="1" applyFont="1" applyFill="1" applyBorder="1" applyAlignment="1">
      <alignment vertical="center"/>
    </xf>
    <xf numFmtId="177" fontId="34" fillId="0" borderId="1" xfId="0" applyNumberFormat="1" applyFont="1" applyFill="1" applyBorder="1" applyAlignment="1" applyProtection="1">
      <alignment vertical="center" wrapText="1"/>
    </xf>
    <xf numFmtId="176" fontId="2" fillId="0" borderId="1" xfId="51" applyNumberFormat="1" applyFont="1" applyFill="1" applyBorder="1" applyAlignment="1">
      <alignment vertical="center"/>
    </xf>
    <xf numFmtId="0" fontId="3" fillId="0" borderId="1" xfId="3" applyFont="1" applyFill="1" applyBorder="1" applyAlignment="1" applyProtection="1">
      <alignment vertical="center" wrapText="1"/>
      <protection locked="0"/>
    </xf>
    <xf numFmtId="176" fontId="2" fillId="0" borderId="1" xfId="4" applyNumberFormat="1" applyFont="1" applyFill="1" applyBorder="1" applyAlignment="1">
      <alignment vertical="center" wrapText="1"/>
    </xf>
    <xf numFmtId="177" fontId="3" fillId="0" borderId="1" xfId="0" applyNumberFormat="1" applyFont="1" applyFill="1" applyBorder="1" applyAlignment="1" applyProtection="1">
      <alignment vertical="center" wrapText="1"/>
    </xf>
    <xf numFmtId="0" fontId="34" fillId="0" borderId="1" xfId="39" applyFont="1" applyFill="1" applyBorder="1" applyAlignment="1">
      <alignment horizontal="left" vertical="center"/>
    </xf>
    <xf numFmtId="176" fontId="33" fillId="0" borderId="1" xfId="44" applyNumberFormat="1" applyFont="1" applyFill="1" applyBorder="1" applyAlignment="1">
      <alignment horizontal="right" vertical="center" wrapText="1"/>
    </xf>
    <xf numFmtId="181" fontId="34" fillId="0" borderId="1" xfId="0" applyNumberFormat="1" applyFont="1" applyFill="1" applyBorder="1" applyAlignment="1" applyProtection="1">
      <alignment horizontal="center" vertical="center" wrapText="1"/>
    </xf>
    <xf numFmtId="0" fontId="3" fillId="0" borderId="1" xfId="53" applyFont="1" applyFill="1" applyBorder="1" applyAlignment="1" applyProtection="1">
      <alignment vertical="center" wrapText="1" shrinkToFit="1"/>
      <protection locked="0"/>
    </xf>
    <xf numFmtId="176" fontId="2" fillId="0" borderId="1" xfId="44" applyNumberFormat="1" applyFont="1" applyFill="1" applyBorder="1" applyAlignment="1">
      <alignment horizontal="right" vertical="center" wrapText="1"/>
    </xf>
    <xf numFmtId="181" fontId="3" fillId="0" borderId="1" xfId="0" applyNumberFormat="1" applyFont="1" applyFill="1" applyBorder="1" applyAlignment="1" applyProtection="1">
      <alignment horizontal="center" vertical="center" wrapText="1"/>
    </xf>
    <xf numFmtId="176" fontId="2" fillId="0" borderId="1" xfId="44" applyNumberFormat="1" applyFont="1" applyFill="1" applyBorder="1" applyAlignment="1">
      <alignment horizontal="center" vertical="center" wrapText="1"/>
    </xf>
    <xf numFmtId="0" fontId="33" fillId="0" borderId="1" xfId="44" applyFont="1" applyFill="1" applyBorder="1" applyAlignment="1">
      <alignment horizontal="center" vertical="center" wrapText="1"/>
    </xf>
    <xf numFmtId="0" fontId="34" fillId="0" borderId="0" xfId="0" applyNumberFormat="1" applyFont="1" applyFill="1" applyAlignment="1" applyProtection="1">
      <alignment vertical="center"/>
      <protection locked="0"/>
    </xf>
    <xf numFmtId="0" fontId="9" fillId="0" borderId="0" xfId="0" applyNumberFormat="1" applyFont="1" applyFill="1" applyAlignment="1" applyProtection="1">
      <alignment vertical="center"/>
      <protection locked="0"/>
    </xf>
    <xf numFmtId="0" fontId="9" fillId="0" borderId="0" xfId="0" applyNumberFormat="1" applyFont="1" applyFill="1" applyAlignment="1" applyProtection="1">
      <alignment horizontal="right" vertical="center"/>
      <protection locked="0"/>
    </xf>
    <xf numFmtId="0" fontId="34" fillId="0" borderId="1" xfId="37" applyNumberFormat="1" applyFont="1" applyFill="1" applyBorder="1" applyAlignment="1">
      <alignment horizontal="center" vertical="center" wrapText="1"/>
    </xf>
    <xf numFmtId="0" fontId="3" fillId="0" borderId="1" xfId="39" applyFont="1" applyFill="1" applyBorder="1" applyAlignment="1">
      <alignment vertical="center" wrapText="1"/>
    </xf>
    <xf numFmtId="177" fontId="34" fillId="0" borderId="1" xfId="0" applyNumberFormat="1" applyFont="1" applyFill="1" applyBorder="1" applyAlignment="1" applyProtection="1">
      <alignment horizontal="right" vertical="center" wrapText="1"/>
    </xf>
    <xf numFmtId="0" fontId="3" fillId="0" borderId="1" xfId="39" applyFont="1" applyFill="1" applyBorder="1" applyAlignment="1">
      <alignment horizontal="right" vertical="center" wrapText="1"/>
    </xf>
    <xf numFmtId="177" fontId="3" fillId="0" borderId="1" xfId="0" applyNumberFormat="1" applyFont="1" applyFill="1" applyBorder="1" applyAlignment="1" applyProtection="1">
      <alignment horizontal="center" vertical="center" wrapText="1"/>
    </xf>
    <xf numFmtId="0" fontId="3" fillId="0" borderId="1" xfId="39" applyFont="1" applyFill="1" applyBorder="1" applyAlignment="1">
      <alignment horizontal="left" vertical="center" wrapText="1"/>
    </xf>
    <xf numFmtId="176" fontId="3" fillId="0" borderId="1" xfId="51" applyNumberFormat="1" applyFont="1" applyFill="1" applyBorder="1" applyAlignment="1">
      <alignment horizontal="right" vertical="center"/>
    </xf>
    <xf numFmtId="176" fontId="3" fillId="0" borderId="1" xfId="4" applyNumberFormat="1" applyFont="1" applyFill="1" applyBorder="1" applyAlignment="1">
      <alignment horizontal="right" vertical="center" wrapText="1"/>
    </xf>
    <xf numFmtId="0" fontId="34" fillId="0" borderId="1" xfId="39" applyFont="1" applyFill="1" applyBorder="1" applyAlignment="1">
      <alignment horizontal="center" vertical="center" wrapText="1"/>
    </xf>
    <xf numFmtId="0" fontId="34" fillId="0" borderId="1" xfId="44" applyFont="1" applyFill="1" applyBorder="1" applyAlignment="1">
      <alignment vertical="center" wrapText="1"/>
    </xf>
    <xf numFmtId="177" fontId="34" fillId="0" borderId="1" xfId="0" applyNumberFormat="1" applyFont="1" applyFill="1" applyBorder="1" applyAlignment="1" applyProtection="1">
      <alignment horizontal="center" vertical="center" wrapText="1"/>
    </xf>
    <xf numFmtId="0" fontId="3" fillId="0" borderId="1" xfId="44" applyFont="1" applyFill="1" applyBorder="1" applyAlignment="1">
      <alignment vertical="center" wrapText="1"/>
    </xf>
    <xf numFmtId="0" fontId="34" fillId="0" borderId="1" xfId="44" applyFont="1" applyFill="1" applyBorder="1" applyAlignment="1">
      <alignment horizontal="center" vertical="center" wrapText="1"/>
    </xf>
    <xf numFmtId="0" fontId="8" fillId="0" borderId="0" xfId="41" applyFont="1" applyFill="1" applyBorder="1" applyAlignment="1">
      <alignment horizontal="left" vertical="center"/>
    </xf>
    <xf numFmtId="0" fontId="3" fillId="0" borderId="0" xfId="41" applyFill="1" applyBorder="1" applyAlignment="1">
      <alignment vertical="center"/>
    </xf>
    <xf numFmtId="0" fontId="30" fillId="0" borderId="0" xfId="41" applyFont="1" applyFill="1" applyBorder="1" applyAlignment="1">
      <alignment horizontal="right" vertical="center"/>
    </xf>
    <xf numFmtId="0" fontId="44" fillId="0" borderId="0" xfId="44" applyFont="1" applyFill="1" applyBorder="1" applyAlignment="1">
      <alignment vertical="center" wrapText="1"/>
    </xf>
    <xf numFmtId="0" fontId="9" fillId="0" borderId="0" xfId="41" applyFont="1" applyFill="1" applyBorder="1" applyAlignment="1">
      <alignment vertical="center"/>
    </xf>
    <xf numFmtId="0" fontId="34" fillId="0" borderId="0" xfId="44" applyFont="1" applyFill="1" applyBorder="1" applyAlignment="1">
      <alignment vertical="center" wrapText="1"/>
    </xf>
    <xf numFmtId="0" fontId="3" fillId="0" borderId="0" xfId="44" applyFont="1" applyFill="1" applyBorder="1" applyAlignment="1">
      <alignment vertical="center" wrapText="1"/>
    </xf>
    <xf numFmtId="0" fontId="34" fillId="0" borderId="0" xfId="41" applyFont="1" applyFill="1" applyBorder="1" applyAlignment="1">
      <alignment horizontal="center" vertical="center"/>
    </xf>
    <xf numFmtId="0" fontId="3" fillId="0" borderId="0" xfId="41" applyFont="1" applyFill="1" applyBorder="1" applyAlignment="1">
      <alignment vertical="center"/>
    </xf>
    <xf numFmtId="0" fontId="33" fillId="0" borderId="0" xfId="41" applyFont="1" applyFill="1" applyBorder="1" applyAlignment="1">
      <alignment horizontal="left" vertical="center" wrapText="1"/>
    </xf>
    <xf numFmtId="176" fontId="8" fillId="0" borderId="0" xfId="36" applyNumberFormat="1" applyFont="1" applyFill="1" applyBorder="1" applyAlignment="1" applyProtection="1">
      <alignment horizontal="center" vertical="center" wrapText="1"/>
      <protection locked="0"/>
    </xf>
    <xf numFmtId="177" fontId="8" fillId="0" borderId="0" xfId="41" applyNumberFormat="1" applyFont="1" applyFill="1" applyBorder="1" applyAlignment="1">
      <alignment horizontal="center" vertical="center" wrapText="1"/>
    </xf>
    <xf numFmtId="0" fontId="9" fillId="0" borderId="0" xfId="41" applyFont="1" applyFill="1" applyBorder="1" applyAlignment="1">
      <alignment horizontal="center" vertical="center" wrapText="1"/>
    </xf>
    <xf numFmtId="176" fontId="9" fillId="0" borderId="0" xfId="41" applyNumberFormat="1" applyFont="1" applyFill="1" applyBorder="1" applyAlignment="1">
      <alignment horizontal="center" vertical="center" wrapText="1"/>
    </xf>
    <xf numFmtId="0" fontId="34" fillId="0" borderId="1" xfId="32" applyNumberFormat="1" applyFont="1" applyFill="1" applyBorder="1" applyAlignment="1" applyProtection="1">
      <alignment horizontal="center" vertical="center" shrinkToFit="1"/>
      <protection locked="0"/>
    </xf>
    <xf numFmtId="0" fontId="34" fillId="0" borderId="1" xfId="0" applyNumberFormat="1" applyFont="1" applyFill="1" applyBorder="1" applyAlignment="1" applyProtection="1">
      <alignment horizontal="center" vertical="center" wrapText="1"/>
      <protection locked="0"/>
    </xf>
    <xf numFmtId="177" fontId="34" fillId="0" borderId="2" xfId="0" applyNumberFormat="1" applyFont="1" applyFill="1" applyBorder="1" applyAlignment="1" applyProtection="1">
      <alignment horizontal="center" vertical="center" wrapText="1"/>
      <protection locked="0"/>
    </xf>
    <xf numFmtId="0" fontId="34" fillId="0" borderId="0" xfId="44" applyFont="1" applyFill="1" applyBorder="1" applyAlignment="1">
      <alignment horizontal="center" vertical="center" wrapText="1"/>
    </xf>
    <xf numFmtId="0" fontId="34" fillId="0" borderId="0" xfId="41" applyFont="1" applyFill="1" applyBorder="1" applyAlignment="1">
      <alignment vertical="center"/>
    </xf>
    <xf numFmtId="0" fontId="9" fillId="0" borderId="0" xfId="44" applyFont="1" applyFill="1" applyBorder="1" applyAlignment="1">
      <alignment horizontal="center" vertical="center" wrapText="1"/>
    </xf>
    <xf numFmtId="0" fontId="31" fillId="0" borderId="0" xfId="41" applyFont="1" applyFill="1" applyBorder="1" applyAlignment="1">
      <alignment horizontal="center" vertical="center"/>
    </xf>
    <xf numFmtId="178" fontId="3" fillId="0" borderId="0" xfId="44" applyNumberFormat="1" applyFont="1" applyFill="1" applyBorder="1" applyAlignment="1">
      <alignment horizontal="center" vertical="center" wrapText="1"/>
    </xf>
    <xf numFmtId="178" fontId="8" fillId="0" borderId="0" xfId="36" applyNumberFormat="1" applyFont="1" applyFill="1" applyBorder="1" applyAlignment="1" applyProtection="1">
      <alignment horizontal="center" vertical="center" wrapText="1"/>
      <protection locked="0"/>
    </xf>
    <xf numFmtId="177" fontId="8" fillId="0" borderId="0" xfId="41" applyNumberFormat="1" applyFont="1" applyFill="1" applyBorder="1" applyAlignment="1">
      <alignment horizontal="center" vertical="center"/>
    </xf>
    <xf numFmtId="176" fontId="9" fillId="0" borderId="0" xfId="41" applyNumberFormat="1" applyFont="1" applyFill="1" applyBorder="1" applyAlignment="1">
      <alignment horizontal="center" vertical="center"/>
    </xf>
    <xf numFmtId="178" fontId="9" fillId="0" borderId="0" xfId="44" applyNumberFormat="1" applyFont="1" applyFill="1" applyBorder="1" applyAlignment="1">
      <alignment horizontal="center" vertical="center"/>
    </xf>
    <xf numFmtId="0" fontId="34" fillId="0" borderId="1" xfId="32" applyNumberFormat="1" applyFont="1" applyFill="1" applyBorder="1" applyAlignment="1" applyProtection="1">
      <alignment horizontal="center" vertical="center" wrapText="1" shrinkToFit="1"/>
      <protection locked="0"/>
    </xf>
    <xf numFmtId="177" fontId="3" fillId="0" borderId="1" xfId="0" applyNumberFormat="1" applyFont="1" applyFill="1" applyBorder="1" applyAlignment="1" applyProtection="1">
      <alignment horizontal="right" vertical="center" wrapText="1"/>
    </xf>
    <xf numFmtId="0" fontId="19" fillId="0" borderId="0" xfId="43" applyFont="1" applyFill="1" applyAlignment="1" applyProtection="1">
      <alignment vertical="center" wrapText="1"/>
      <protection locked="0"/>
    </xf>
    <xf numFmtId="176" fontId="19" fillId="0" borderId="0" xfId="43" applyNumberFormat="1" applyFont="1" applyFill="1" applyAlignment="1" applyProtection="1">
      <alignment horizontal="center" vertical="center" wrapText="1"/>
      <protection locked="0"/>
    </xf>
    <xf numFmtId="0" fontId="4" fillId="0" borderId="0" xfId="6" applyFont="1" applyFill="1" applyAlignment="1">
      <alignment vertical="center"/>
    </xf>
    <xf numFmtId="0" fontId="9" fillId="0" borderId="0" xfId="45" applyFont="1" applyFill="1" applyBorder="1" applyAlignment="1">
      <alignment horizontal="right" vertical="center"/>
    </xf>
    <xf numFmtId="176" fontId="9" fillId="0" borderId="0" xfId="45" applyNumberFormat="1" applyFont="1" applyFill="1" applyBorder="1" applyAlignment="1">
      <alignment horizontal="right" vertical="center"/>
    </xf>
    <xf numFmtId="0" fontId="17" fillId="0" borderId="1" xfId="34" applyNumberFormat="1" applyFont="1" applyFill="1" applyBorder="1" applyAlignment="1" applyProtection="1">
      <alignment horizontal="center" vertical="center"/>
      <protection locked="0"/>
    </xf>
    <xf numFmtId="0" fontId="45" fillId="0" borderId="0" xfId="6" applyFont="1" applyFill="1" applyAlignment="1">
      <alignment vertical="center"/>
    </xf>
    <xf numFmtId="0" fontId="8" fillId="0" borderId="0" xfId="14" applyFont="1" applyFill="1" applyAlignment="1">
      <alignment vertical="center"/>
    </xf>
    <xf numFmtId="182" fontId="46" fillId="0" borderId="0" xfId="6" applyNumberFormat="1" applyFont="1" applyFill="1" applyAlignment="1">
      <alignment vertical="center"/>
    </xf>
    <xf numFmtId="182" fontId="4" fillId="0" borderId="0" xfId="6" applyNumberFormat="1" applyFont="1" applyFill="1" applyAlignment="1">
      <alignment vertical="center"/>
    </xf>
    <xf numFmtId="0" fontId="23" fillId="0" borderId="1" xfId="8" applyFont="1" applyFill="1" applyBorder="1" applyAlignment="1" applyProtection="1">
      <alignment horizontal="center" vertical="center" wrapText="1"/>
      <protection locked="0"/>
    </xf>
    <xf numFmtId="0" fontId="19" fillId="0" borderId="0" xfId="5" applyFont="1" applyFill="1" applyBorder="1" applyAlignment="1">
      <alignment horizontal="left" vertical="center" wrapText="1"/>
    </xf>
    <xf numFmtId="0" fontId="41" fillId="0" borderId="0" xfId="39" applyFont="1" applyFill="1" applyBorder="1" applyAlignment="1">
      <alignment vertical="center" wrapText="1"/>
    </xf>
    <xf numFmtId="0" fontId="41" fillId="0" borderId="0" xfId="5" applyFont="1" applyFill="1" applyBorder="1" applyAlignment="1">
      <alignment vertical="center" wrapText="1"/>
    </xf>
    <xf numFmtId="0" fontId="9" fillId="0" borderId="0" xfId="39" applyFont="1" applyFill="1" applyBorder="1" applyAlignment="1">
      <alignment horizontal="right" vertical="center" wrapText="1"/>
    </xf>
    <xf numFmtId="176" fontId="8" fillId="0" borderId="0" xfId="39" applyNumberFormat="1" applyFont="1" applyFill="1" applyBorder="1" applyAlignment="1">
      <alignment horizontal="right" vertical="center" wrapText="1"/>
    </xf>
    <xf numFmtId="176" fontId="9" fillId="0" borderId="0" xfId="39" applyNumberFormat="1" applyFont="1" applyFill="1" applyBorder="1" applyAlignment="1">
      <alignment horizontal="right" vertical="center" wrapText="1"/>
    </xf>
    <xf numFmtId="0" fontId="9" fillId="0" borderId="0" xfId="5" applyFont="1" applyFill="1" applyBorder="1" applyAlignment="1">
      <alignment horizontal="right" vertical="center" wrapText="1"/>
    </xf>
    <xf numFmtId="0" fontId="17" fillId="0" borderId="0" xfId="5" applyFont="1" applyFill="1" applyBorder="1" applyAlignment="1">
      <alignment vertical="center" wrapText="1"/>
    </xf>
    <xf numFmtId="0" fontId="28" fillId="0" borderId="1" xfId="5" applyFont="1" applyFill="1" applyBorder="1" applyAlignment="1">
      <alignment horizontal="center" vertical="center" wrapText="1"/>
    </xf>
    <xf numFmtId="176" fontId="28" fillId="0" borderId="1" xfId="5" applyNumberFormat="1" applyFont="1" applyFill="1" applyBorder="1" applyAlignment="1">
      <alignment horizontal="center" vertical="center" wrapText="1"/>
    </xf>
    <xf numFmtId="0" fontId="23" fillId="0" borderId="0" xfId="5" applyFont="1" applyFill="1" applyBorder="1" applyAlignment="1">
      <alignment vertical="center" wrapText="1"/>
    </xf>
    <xf numFmtId="176" fontId="23" fillId="0" borderId="0" xfId="5" applyNumberFormat="1" applyFont="1" applyFill="1" applyBorder="1" applyAlignment="1">
      <alignment vertical="center" wrapText="1"/>
    </xf>
    <xf numFmtId="0" fontId="23" fillId="0" borderId="0" xfId="14" applyFont="1" applyFill="1" applyAlignment="1" applyProtection="1">
      <alignment vertical="center" wrapText="1"/>
      <protection locked="0"/>
    </xf>
    <xf numFmtId="0" fontId="6" fillId="0" borderId="1" xfId="5" applyFont="1" applyFill="1" applyBorder="1" applyAlignment="1">
      <alignment horizontal="left" vertical="center" wrapText="1"/>
    </xf>
    <xf numFmtId="176" fontId="6" fillId="0" borderId="1" xfId="5" applyNumberFormat="1"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0" xfId="32" applyFont="1" applyFill="1" applyBorder="1" applyAlignment="1" applyProtection="1">
      <alignment horizontal="left" vertical="center"/>
      <protection locked="0"/>
    </xf>
    <xf numFmtId="0" fontId="36" fillId="0" borderId="0" xfId="32" applyFont="1" applyFill="1" applyBorder="1" applyAlignment="1" applyProtection="1">
      <alignment vertical="center"/>
      <protection locked="0"/>
    </xf>
    <xf numFmtId="0" fontId="9" fillId="0" borderId="0" xfId="32" applyFont="1" applyFill="1" applyBorder="1" applyAlignment="1" applyProtection="1">
      <alignment horizontal="right" vertical="center"/>
      <protection locked="0"/>
    </xf>
    <xf numFmtId="0" fontId="33" fillId="0" borderId="0" xfId="32" applyFont="1" applyFill="1" applyBorder="1" applyAlignment="1" applyProtection="1">
      <alignment vertical="center"/>
      <protection locked="0"/>
    </xf>
    <xf numFmtId="0" fontId="33" fillId="0" borderId="0" xfId="32" applyFont="1" applyFill="1" applyAlignment="1" applyProtection="1">
      <alignment vertical="center"/>
      <protection locked="0"/>
    </xf>
    <xf numFmtId="0" fontId="2" fillId="0" borderId="0" xfId="32" applyFont="1" applyFill="1" applyBorder="1" applyAlignment="1" applyProtection="1">
      <alignment vertical="center"/>
      <protection locked="0"/>
    </xf>
    <xf numFmtId="0" fontId="9" fillId="0" borderId="0" xfId="32" applyFont="1" applyFill="1" applyBorder="1" applyAlignment="1" applyProtection="1">
      <alignment vertical="center"/>
      <protection locked="0"/>
    </xf>
    <xf numFmtId="0" fontId="9" fillId="0" borderId="0" xfId="0" applyFont="1" applyFill="1" applyBorder="1" applyAlignment="1" applyProtection="1">
      <alignment horizontal="right" vertical="center" wrapText="1"/>
      <protection locked="0"/>
    </xf>
    <xf numFmtId="0" fontId="31" fillId="0" borderId="0" xfId="0" applyFont="1" applyFill="1" applyBorder="1" applyAlignment="1" applyProtection="1">
      <alignment horizontal="right" vertical="center" wrapText="1"/>
      <protection locked="0"/>
    </xf>
    <xf numFmtId="0" fontId="31" fillId="0" borderId="0" xfId="32" applyFont="1" applyFill="1" applyBorder="1" applyAlignment="1" applyProtection="1">
      <alignment vertical="center"/>
      <protection locked="0"/>
    </xf>
    <xf numFmtId="0" fontId="3" fillId="0" borderId="0" xfId="32" applyFill="1" applyBorder="1" applyAlignment="1" applyProtection="1">
      <alignment vertical="center"/>
      <protection locked="0"/>
    </xf>
    <xf numFmtId="177" fontId="3" fillId="0" borderId="0" xfId="32" applyNumberFormat="1" applyFill="1" applyBorder="1" applyAlignment="1" applyProtection="1">
      <alignment vertical="center"/>
      <protection locked="0"/>
    </xf>
    <xf numFmtId="0" fontId="19" fillId="0" borderId="0" xfId="32" applyFont="1" applyFill="1" applyBorder="1" applyAlignment="1" applyProtection="1">
      <alignment horizontal="left" vertical="center"/>
      <protection locked="0"/>
    </xf>
    <xf numFmtId="0" fontId="8" fillId="0" borderId="0" xfId="32" applyFont="1" applyFill="1" applyBorder="1" applyAlignment="1" applyProtection="1">
      <alignment horizontal="center" vertical="center"/>
      <protection locked="0"/>
    </xf>
    <xf numFmtId="177" fontId="8" fillId="0" borderId="0" xfId="32" applyNumberFormat="1" applyFont="1" applyFill="1" applyBorder="1" applyAlignment="1" applyProtection="1">
      <alignment horizontal="center" vertical="center"/>
      <protection locked="0"/>
    </xf>
    <xf numFmtId="0" fontId="47" fillId="0" borderId="0" xfId="32" applyFont="1" applyFill="1" applyBorder="1" applyAlignment="1" applyProtection="1">
      <alignment horizontal="center" vertical="center"/>
      <protection locked="0"/>
    </xf>
    <xf numFmtId="0" fontId="9" fillId="0" borderId="0" xfId="32" applyFont="1" applyFill="1" applyBorder="1" applyAlignment="1" applyProtection="1">
      <alignment horizontal="center" vertical="center"/>
      <protection locked="0"/>
    </xf>
    <xf numFmtId="0" fontId="33" fillId="0" borderId="1" xfId="32"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wrapText="1"/>
      <protection locked="0"/>
    </xf>
    <xf numFmtId="0" fontId="2" fillId="0" borderId="1" xfId="32" applyFont="1" applyFill="1" applyBorder="1" applyAlignment="1" applyProtection="1">
      <alignment horizontal="left" vertical="center"/>
      <protection locked="0"/>
    </xf>
    <xf numFmtId="0" fontId="34" fillId="0" borderId="1" xfId="0" applyFont="1" applyFill="1" applyBorder="1" applyAlignment="1" applyProtection="1">
      <alignment horizontal="right" vertical="center" wrapText="1"/>
      <protection locked="0"/>
    </xf>
    <xf numFmtId="0" fontId="33" fillId="0" borderId="1" xfId="0" applyFont="1" applyFill="1" applyBorder="1" applyAlignment="1" applyProtection="1">
      <alignment horizontal="right" vertical="center" wrapText="1"/>
      <protection locked="0"/>
    </xf>
    <xf numFmtId="177" fontId="34" fillId="0" borderId="1" xfId="0" applyNumberFormat="1" applyFont="1" applyFill="1" applyBorder="1" applyAlignment="1" applyProtection="1">
      <alignment horizontal="right" vertical="center"/>
    </xf>
    <xf numFmtId="0" fontId="3" fillId="0" borderId="1" xfId="32" applyNumberFormat="1" applyFont="1" applyFill="1" applyBorder="1" applyAlignment="1" applyProtection="1">
      <alignment horizontal="right" vertical="center"/>
      <protection locked="0"/>
    </xf>
    <xf numFmtId="177" fontId="3" fillId="0" borderId="1" xfId="0" applyNumberFormat="1" applyFont="1" applyFill="1" applyBorder="1" applyAlignment="1" applyProtection="1">
      <alignment horizontal="right" vertical="center"/>
    </xf>
    <xf numFmtId="0" fontId="3" fillId="0" borderId="0" xfId="32" applyNumberFormat="1" applyFont="1" applyFill="1" applyBorder="1" applyAlignment="1" applyProtection="1">
      <alignment horizontal="left" vertical="center"/>
      <protection locked="0"/>
    </xf>
    <xf numFmtId="0" fontId="3" fillId="0" borderId="0" xfId="32" applyNumberFormat="1"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right" vertical="center" wrapText="1"/>
      <protection locked="0"/>
    </xf>
    <xf numFmtId="3" fontId="3" fillId="0" borderId="1" xfId="0" applyNumberFormat="1" applyFont="1" applyFill="1" applyBorder="1" applyAlignment="1" applyProtection="1">
      <alignment horizontal="left" vertical="center" wrapText="1"/>
      <protection locked="0"/>
    </xf>
    <xf numFmtId="0" fontId="3" fillId="0" borderId="16" xfId="0" applyFont="1" applyFill="1" applyBorder="1" applyAlignment="1">
      <alignment vertical="center" wrapText="1"/>
    </xf>
    <xf numFmtId="0" fontId="48" fillId="0" borderId="16"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50" applyFont="1" applyFill="1" applyBorder="1" applyAlignment="1">
      <alignment horizontal="left" vertical="center" wrapText="1"/>
    </xf>
    <xf numFmtId="0" fontId="34" fillId="0" borderId="1" xfId="32" applyNumberFormat="1" applyFont="1" applyFill="1" applyBorder="1" applyAlignment="1" applyProtection="1">
      <alignment horizontal="right" vertical="center"/>
      <protection locked="0"/>
    </xf>
    <xf numFmtId="0" fontId="3" fillId="0" borderId="16"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2" borderId="16" xfId="0" applyNumberFormat="1" applyFont="1" applyFill="1" applyBorder="1" applyAlignment="1">
      <alignment horizontal="right" vertical="center" wrapText="1"/>
    </xf>
    <xf numFmtId="3" fontId="3" fillId="2" borderId="16" xfId="0" applyNumberFormat="1" applyFont="1" applyFill="1" applyBorder="1" applyAlignment="1">
      <alignment horizontal="right" vertical="center" wrapText="1"/>
    </xf>
    <xf numFmtId="0" fontId="3" fillId="2" borderId="16" xfId="0" applyNumberFormat="1" applyFont="1" applyFill="1" applyBorder="1" applyAlignment="1">
      <alignment vertical="center" wrapText="1"/>
    </xf>
    <xf numFmtId="3" fontId="3" fillId="0" borderId="16" xfId="0" applyNumberFormat="1" applyFont="1" applyFill="1" applyBorder="1" applyAlignment="1">
      <alignment horizontal="right" vertical="center" wrapText="1"/>
    </xf>
    <xf numFmtId="0" fontId="3" fillId="0" borderId="1" xfId="32" applyNumberFormat="1" applyFont="1" applyFill="1" applyBorder="1" applyAlignment="1" applyProtection="1">
      <alignment horizontal="left" vertical="center"/>
      <protection locked="0"/>
    </xf>
    <xf numFmtId="0" fontId="3" fillId="0" borderId="16" xfId="0" applyNumberFormat="1" applyFont="1" applyFill="1" applyBorder="1" applyAlignment="1">
      <alignment vertical="center" wrapText="1"/>
    </xf>
    <xf numFmtId="0" fontId="34" fillId="0" borderId="1" xfId="0" applyNumberFormat="1" applyFont="1" applyFill="1" applyBorder="1" applyAlignment="1">
      <alignment horizontal="right" vertical="center" wrapText="1"/>
    </xf>
    <xf numFmtId="0" fontId="3" fillId="0" borderId="1" xfId="0" applyFont="1" applyFill="1" applyBorder="1" applyAlignment="1">
      <alignment vertical="center" wrapText="1"/>
    </xf>
    <xf numFmtId="177" fontId="3" fillId="0" borderId="0" xfId="0" applyNumberFormat="1" applyFont="1" applyFill="1" applyBorder="1" applyAlignment="1" applyProtection="1">
      <alignment horizontal="right" vertical="center"/>
    </xf>
    <xf numFmtId="0" fontId="34"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1" fontId="3" fillId="0" borderId="1" xfId="0" applyNumberFormat="1" applyFont="1" applyFill="1" applyBorder="1" applyAlignment="1" applyProtection="1">
      <alignment horizontal="left" vertical="center" shrinkToFit="1"/>
      <protection locked="0"/>
    </xf>
    <xf numFmtId="0" fontId="3" fillId="0" borderId="16" xfId="0" applyFont="1" applyFill="1" applyBorder="1" applyAlignment="1">
      <alignment horizontal="right" vertical="center" wrapText="1"/>
    </xf>
    <xf numFmtId="0" fontId="2" fillId="0" borderId="1"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wrapText="1"/>
      <protection locked="0"/>
    </xf>
    <xf numFmtId="0" fontId="36" fillId="0" borderId="0" xfId="0" applyFont="1" applyFill="1" applyBorder="1" applyAlignment="1" applyProtection="1">
      <alignment vertical="center" wrapText="1"/>
      <protection locked="0"/>
    </xf>
    <xf numFmtId="0" fontId="31"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center" vertical="center" wrapText="1"/>
      <protection locked="0"/>
    </xf>
    <xf numFmtId="177" fontId="3"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177" fontId="8" fillId="0" borderId="0" xfId="0" applyNumberFormat="1" applyFont="1" applyFill="1" applyBorder="1" applyAlignment="1" applyProtection="1">
      <alignment horizontal="center" vertical="center"/>
      <protection locked="0"/>
    </xf>
    <xf numFmtId="3" fontId="9" fillId="0" borderId="0" xfId="0" applyNumberFormat="1"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wrapText="1"/>
      <protection locked="0"/>
    </xf>
    <xf numFmtId="0" fontId="3" fillId="0" borderId="1" xfId="50" applyFont="1" applyFill="1" applyBorder="1" applyAlignment="1">
      <alignment horizontal="left" vertical="center"/>
    </xf>
    <xf numFmtId="176" fontId="3" fillId="0" borderId="1" xfId="0" applyNumberFormat="1" applyFont="1" applyFill="1" applyBorder="1" applyAlignment="1" applyProtection="1">
      <alignment horizontal="center" vertical="center"/>
      <protection locked="0"/>
    </xf>
    <xf numFmtId="181" fontId="2" fillId="0"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protection locked="0"/>
    </xf>
    <xf numFmtId="0" fontId="3" fillId="0" borderId="1" xfId="32" applyFont="1" applyFill="1" applyBorder="1" applyAlignment="1" applyProtection="1">
      <alignment horizontal="left" vertical="center" wrapText="1"/>
      <protection locked="0"/>
    </xf>
    <xf numFmtId="176" fontId="3" fillId="0" borderId="1" xfId="0" applyNumberFormat="1" applyFont="1" applyFill="1" applyBorder="1" applyAlignment="1" applyProtection="1">
      <alignment vertical="center"/>
      <protection locked="0"/>
    </xf>
    <xf numFmtId="0" fontId="34" fillId="0" borderId="1" xfId="32" applyFont="1" applyFill="1" applyBorder="1" applyAlignment="1" applyProtection="1">
      <alignment horizontal="center" vertical="center"/>
      <protection locked="0"/>
    </xf>
    <xf numFmtId="177" fontId="33" fillId="0" borderId="1" xfId="0" applyNumberFormat="1" applyFont="1" applyFill="1" applyBorder="1" applyAlignment="1" applyProtection="1">
      <alignment vertical="center" wrapText="1"/>
      <protection locked="0"/>
    </xf>
    <xf numFmtId="1" fontId="34" fillId="0" borderId="1" xfId="0" applyNumberFormat="1"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176" fontId="3" fillId="0" borderId="1" xfId="0" applyNumberFormat="1" applyFont="1" applyFill="1" applyBorder="1" applyAlignment="1" applyProtection="1">
      <alignment horizontal="right" vertical="center" wrapText="1"/>
    </xf>
    <xf numFmtId="177" fontId="3" fillId="0" borderId="1" xfId="0" applyNumberFormat="1" applyFont="1" applyFill="1" applyBorder="1" applyAlignment="1" applyProtection="1">
      <alignment horizontal="right" vertical="center"/>
      <protection locked="0"/>
    </xf>
    <xf numFmtId="176" fontId="3" fillId="0" borderId="1" xfId="0" applyNumberFormat="1" applyFont="1" applyFill="1" applyBorder="1" applyAlignment="1" applyProtection="1">
      <alignment horizontal="right" vertical="center"/>
      <protection locked="0"/>
    </xf>
    <xf numFmtId="3" fontId="34" fillId="0" borderId="1"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right" vertical="center" wrapText="1"/>
      <protection locked="0"/>
    </xf>
    <xf numFmtId="176" fontId="31" fillId="0" borderId="0" xfId="0" applyNumberFormat="1" applyFont="1" applyFill="1" applyBorder="1" applyAlignment="1" applyProtection="1">
      <alignment vertical="center" wrapText="1"/>
      <protection locked="0"/>
    </xf>
    <xf numFmtId="0" fontId="49" fillId="0" borderId="0" xfId="32" applyFont="1" applyFill="1" applyBorder="1" applyAlignment="1" applyProtection="1">
      <alignment vertical="center"/>
      <protection locked="0"/>
    </xf>
    <xf numFmtId="0" fontId="34" fillId="0" borderId="0" xfId="32" applyFont="1" applyFill="1" applyBorder="1" applyAlignment="1" applyProtection="1">
      <alignment vertical="center"/>
      <protection locked="0"/>
    </xf>
    <xf numFmtId="0" fontId="3" fillId="0" borderId="0" xfId="32" applyFont="1" applyFill="1" applyBorder="1" applyAlignment="1" applyProtection="1">
      <alignment vertical="center"/>
      <protection locked="0"/>
    </xf>
    <xf numFmtId="0" fontId="3" fillId="0" borderId="0" xfId="32" applyFill="1" applyBorder="1" applyAlignment="1" applyProtection="1">
      <alignment vertical="center" shrinkToFit="1"/>
      <protection locked="0"/>
    </xf>
    <xf numFmtId="177" fontId="3" fillId="0" borderId="0" xfId="32" applyNumberFormat="1" applyFill="1" applyBorder="1" applyAlignment="1" applyProtection="1">
      <alignment horizontal="center" vertical="center"/>
      <protection locked="0"/>
    </xf>
    <xf numFmtId="0" fontId="2" fillId="0" borderId="0" xfId="32" applyFont="1" applyFill="1" applyBorder="1" applyAlignment="1" applyProtection="1">
      <alignment horizontal="left" vertical="center" shrinkToFit="1"/>
      <protection locked="0"/>
    </xf>
    <xf numFmtId="0" fontId="9" fillId="0" borderId="0" xfId="32" applyNumberFormat="1" applyFont="1" applyFill="1" applyBorder="1" applyAlignment="1" applyProtection="1">
      <alignment horizontal="center" vertical="center" shrinkToFit="1"/>
      <protection locked="0"/>
    </xf>
    <xf numFmtId="0" fontId="9" fillId="0" borderId="0" xfId="32" applyNumberFormat="1" applyFont="1" applyFill="1" applyBorder="1" applyAlignment="1" applyProtection="1">
      <alignment horizontal="center" vertical="center"/>
      <protection locked="0"/>
    </xf>
    <xf numFmtId="0" fontId="3" fillId="0" borderId="1" xfId="32" applyNumberFormat="1" applyFont="1" applyFill="1" applyBorder="1" applyAlignment="1" applyProtection="1">
      <alignment horizontal="left" vertical="center" wrapText="1"/>
      <protection locked="0"/>
    </xf>
    <xf numFmtId="0" fontId="34" fillId="0" borderId="1" xfId="32" applyNumberFormat="1" applyFont="1" applyFill="1" applyBorder="1" applyAlignment="1" applyProtection="1">
      <alignment horizontal="center" vertical="center"/>
      <protection locked="0"/>
    </xf>
    <xf numFmtId="0" fontId="34" fillId="0" borderId="1" xfId="32" applyNumberFormat="1" applyFont="1" applyFill="1" applyBorder="1" applyAlignment="1" applyProtection="1">
      <alignment horizontal="left" vertical="center"/>
      <protection locked="0"/>
    </xf>
    <xf numFmtId="1" fontId="3" fillId="0" borderId="1" xfId="0" applyNumberFormat="1" applyFont="1" applyFill="1" applyBorder="1" applyAlignment="1" applyProtection="1">
      <alignment horizontal="left" vertical="center"/>
      <protection locked="0"/>
    </xf>
    <xf numFmtId="0" fontId="3" fillId="0" borderId="1" xfId="32" applyFont="1" applyFill="1" applyBorder="1" applyAlignment="1" applyProtection="1">
      <alignment horizontal="left" vertical="center"/>
      <protection locked="0"/>
    </xf>
    <xf numFmtId="1" fontId="2" fillId="0" borderId="1" xfId="0" applyNumberFormat="1" applyFont="1" applyFill="1" applyBorder="1" applyAlignment="1" applyProtection="1">
      <alignment horizontal="center" vertical="center" wrapText="1"/>
      <protection locked="0"/>
    </xf>
    <xf numFmtId="181" fontId="2"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right" vertical="center" wrapText="1"/>
      <protection locked="0"/>
    </xf>
    <xf numFmtId="176" fontId="34" fillId="0" borderId="1" xfId="0" applyNumberFormat="1" applyFont="1" applyFill="1" applyBorder="1" applyAlignment="1" applyProtection="1">
      <alignment horizontal="right" vertical="center" wrapText="1"/>
    </xf>
    <xf numFmtId="0" fontId="34" fillId="0" borderId="1" xfId="32" applyFont="1" applyFill="1" applyBorder="1" applyAlignment="1" applyProtection="1">
      <alignment horizontal="left" vertical="center"/>
      <protection locked="0"/>
    </xf>
    <xf numFmtId="176" fontId="34" fillId="0" borderId="1" xfId="0" applyNumberFormat="1" applyFont="1" applyFill="1" applyBorder="1" applyAlignment="1" applyProtection="1">
      <alignment horizontal="right" vertical="center" wrapText="1"/>
      <protection locked="0"/>
    </xf>
    <xf numFmtId="177" fontId="34" fillId="0" borderId="1" xfId="0" applyNumberFormat="1" applyFont="1" applyFill="1" applyBorder="1" applyAlignment="1" applyProtection="1">
      <alignment horizontal="right" vertical="center" wrapText="1"/>
      <protection locked="0"/>
    </xf>
    <xf numFmtId="177" fontId="3" fillId="0" borderId="1" xfId="0" applyNumberFormat="1" applyFont="1" applyFill="1" applyBorder="1" applyAlignment="1" applyProtection="1">
      <alignment horizontal="right" vertical="center" wrapText="1"/>
      <protection locked="0"/>
    </xf>
    <xf numFmtId="177" fontId="3" fillId="0" borderId="1" xfId="32" applyNumberFormat="1" applyFont="1" applyFill="1" applyBorder="1" applyAlignment="1" applyProtection="1">
      <alignment horizontal="right" vertical="center"/>
      <protection locked="0"/>
    </xf>
    <xf numFmtId="176" fontId="34" fillId="0" borderId="1" xfId="32" applyNumberFormat="1" applyFont="1" applyFill="1" applyBorder="1" applyAlignment="1" applyProtection="1">
      <alignment horizontal="right" vertical="center"/>
    </xf>
    <xf numFmtId="176" fontId="3" fillId="0" borderId="0" xfId="32" applyNumberFormat="1" applyFill="1" applyBorder="1" applyAlignment="1" applyProtection="1">
      <alignment vertical="center"/>
      <protection locked="0"/>
    </xf>
    <xf numFmtId="0" fontId="8" fillId="0" borderId="0" xfId="39" applyFont="1" applyFill="1" applyBorder="1" applyAlignment="1">
      <alignment horizontal="left" vertical="center"/>
    </xf>
    <xf numFmtId="0" fontId="8" fillId="0" borderId="0" xfId="8" applyFont="1" applyFill="1" applyBorder="1" applyAlignment="1" applyProtection="1">
      <alignment vertical="center" wrapText="1"/>
      <protection locked="0"/>
    </xf>
    <xf numFmtId="176" fontId="8" fillId="0" borderId="0" xfId="8" applyNumberFormat="1" applyFont="1" applyFill="1" applyBorder="1" applyAlignment="1" applyProtection="1">
      <alignment vertical="center" wrapText="1"/>
      <protection locked="0"/>
    </xf>
    <xf numFmtId="0" fontId="9" fillId="0" borderId="0" xfId="8" applyFont="1" applyFill="1" applyBorder="1" applyAlignment="1" applyProtection="1">
      <alignment vertical="center" wrapText="1"/>
      <protection locked="0"/>
    </xf>
    <xf numFmtId="0" fontId="9" fillId="0" borderId="0" xfId="8" applyFont="1" applyFill="1" applyBorder="1" applyAlignment="1" applyProtection="1">
      <alignment horizontal="right" vertical="center" wrapText="1"/>
      <protection locked="0"/>
    </xf>
    <xf numFmtId="176" fontId="9" fillId="0" borderId="0" xfId="8" applyNumberFormat="1" applyFont="1" applyFill="1" applyBorder="1" applyAlignment="1" applyProtection="1">
      <alignment horizontal="right" vertical="center" wrapText="1"/>
      <protection locked="0"/>
    </xf>
    <xf numFmtId="0" fontId="22" fillId="0" borderId="1" xfId="8" applyFont="1" applyFill="1" applyBorder="1" applyAlignment="1" applyProtection="1">
      <alignment horizontal="center" vertical="center" wrapText="1"/>
      <protection locked="0"/>
    </xf>
    <xf numFmtId="176" fontId="22" fillId="0" borderId="1" xfId="8" applyNumberFormat="1" applyFont="1" applyFill="1" applyBorder="1" applyAlignment="1" applyProtection="1">
      <alignment horizontal="center" vertical="center" wrapText="1"/>
      <protection locked="0"/>
    </xf>
    <xf numFmtId="0" fontId="3" fillId="0" borderId="1" xfId="49" applyFont="1" applyFill="1" applyBorder="1" applyAlignment="1" applyProtection="1">
      <alignment horizontal="center" vertical="center" wrapText="1"/>
      <protection locked="0"/>
    </xf>
    <xf numFmtId="0" fontId="34" fillId="0" borderId="1" xfId="8" applyFont="1" applyFill="1" applyBorder="1" applyAlignment="1" applyProtection="1">
      <alignment horizontal="center" vertical="center" wrapText="1"/>
      <protection locked="0"/>
    </xf>
    <xf numFmtId="0" fontId="8" fillId="0" borderId="0" xfId="38" applyFont="1" applyFill="1" applyBorder="1" applyAlignment="1">
      <alignment horizontal="left" vertical="center"/>
    </xf>
    <xf numFmtId="176" fontId="8" fillId="0" borderId="0" xfId="38" applyNumberFormat="1" applyFont="1" applyFill="1" applyBorder="1" applyAlignment="1">
      <alignment horizontal="left" vertical="center"/>
    </xf>
    <xf numFmtId="0" fontId="9" fillId="0" borderId="0" xfId="38" applyFont="1" applyFill="1" applyBorder="1" applyAlignment="1">
      <alignment horizontal="right" vertical="center"/>
    </xf>
    <xf numFmtId="176" fontId="9" fillId="0" borderId="0" xfId="38" applyNumberFormat="1" applyFont="1" applyFill="1" applyBorder="1" applyAlignment="1">
      <alignment horizontal="right" vertical="center"/>
    </xf>
    <xf numFmtId="0" fontId="50" fillId="0" borderId="1" xfId="1" applyFont="1" applyFill="1" applyBorder="1" applyAlignment="1">
      <alignment horizontal="center" vertical="center" wrapText="1"/>
    </xf>
    <xf numFmtId="176" fontId="51" fillId="0" borderId="1" xfId="1" applyNumberFormat="1" applyFont="1" applyFill="1" applyBorder="1" applyAlignment="1">
      <alignment horizontal="center" vertical="center" wrapText="1"/>
    </xf>
    <xf numFmtId="0" fontId="34" fillId="0" borderId="1" xfId="0" applyFont="1" applyFill="1" applyBorder="1" applyAlignment="1">
      <alignment horizontal="center" vertical="center"/>
    </xf>
    <xf numFmtId="176" fontId="34" fillId="0" borderId="1" xfId="1" applyNumberFormat="1" applyFont="1" applyFill="1" applyBorder="1" applyAlignment="1">
      <alignment horizontal="right" vertical="center"/>
    </xf>
    <xf numFmtId="0" fontId="3" fillId="0" borderId="1" xfId="0" applyFont="1" applyFill="1" applyBorder="1" applyAlignment="1">
      <alignment vertical="center"/>
    </xf>
    <xf numFmtId="176" fontId="3" fillId="0" borderId="1" xfId="1" applyNumberFormat="1" applyFont="1" applyFill="1" applyBorder="1" applyAlignment="1">
      <alignment horizontal="right" vertical="center"/>
    </xf>
    <xf numFmtId="176" fontId="8" fillId="0" borderId="0" xfId="1" applyNumberFormat="1" applyFont="1" applyFill="1" applyBorder="1" applyAlignment="1">
      <alignment horizontal="center" vertical="center"/>
    </xf>
    <xf numFmtId="0" fontId="0" fillId="0" borderId="0" xfId="0" applyFill="1"/>
    <xf numFmtId="178" fontId="8" fillId="0" borderId="0" xfId="38" applyNumberFormat="1" applyFont="1" applyFill="1" applyBorder="1" applyAlignment="1">
      <alignment horizontal="center" vertical="center"/>
    </xf>
    <xf numFmtId="0" fontId="9" fillId="0" borderId="0" xfId="1" applyFont="1" applyFill="1" applyBorder="1" applyAlignment="1">
      <alignment horizontal="right" vertical="center"/>
    </xf>
    <xf numFmtId="178" fontId="8" fillId="0" borderId="0" xfId="39" applyNumberFormat="1" applyFont="1" applyFill="1" applyBorder="1" applyAlignment="1">
      <alignment horizontal="right" vertical="center"/>
    </xf>
    <xf numFmtId="178" fontId="51" fillId="0" borderId="1" xfId="15" applyNumberFormat="1" applyFont="1" applyFill="1" applyBorder="1" applyAlignment="1">
      <alignment horizontal="center" vertical="center" wrapText="1"/>
    </xf>
    <xf numFmtId="1" fontId="18" fillId="0" borderId="1" xfId="25" applyNumberFormat="1" applyFont="1" applyBorder="1" applyAlignment="1" applyProtection="1">
      <alignment horizontal="right" vertical="center"/>
      <protection locked="0"/>
    </xf>
    <xf numFmtId="1" fontId="19" fillId="0" borderId="1" xfId="25" applyNumberFormat="1" applyFont="1" applyBorder="1" applyAlignment="1" applyProtection="1">
      <alignment horizontal="right" vertical="center"/>
      <protection locked="0"/>
    </xf>
    <xf numFmtId="0" fontId="24" fillId="0" borderId="0" xfId="30" applyFill="1"/>
    <xf numFmtId="0" fontId="24" fillId="0" borderId="0" xfId="30" applyFont="1" applyFill="1"/>
    <xf numFmtId="0" fontId="31" fillId="0" borderId="0" xfId="30" applyFont="1" applyFill="1" applyAlignment="1">
      <alignment horizontal="center" vertical="center"/>
    </xf>
    <xf numFmtId="0" fontId="34" fillId="0" borderId="0" xfId="30" applyFont="1" applyFill="1" applyAlignment="1">
      <alignment horizontal="center" vertical="center"/>
    </xf>
    <xf numFmtId="0" fontId="54" fillId="0" borderId="0" xfId="30" applyFont="1" applyFill="1" applyAlignment="1">
      <alignment horizontal="center" vertical="center"/>
    </xf>
    <xf numFmtId="0" fontId="55" fillId="0" borderId="0" xfId="30" applyFont="1" applyFill="1" applyAlignment="1">
      <alignment horizontal="center" vertical="center"/>
    </xf>
    <xf numFmtId="0" fontId="54" fillId="0" borderId="0" xfId="30" applyFont="1" applyFill="1"/>
    <xf numFmtId="0" fontId="24" fillId="0" borderId="0" xfId="30" applyFill="1" applyBorder="1"/>
    <xf numFmtId="0" fontId="24" fillId="0" borderId="0" xfId="30" applyFont="1" applyFill="1" applyBorder="1"/>
    <xf numFmtId="0" fontId="0" fillId="0" borderId="17"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7" fillId="0" borderId="1" xfId="47" applyNumberFormat="1" applyFont="1" applyFill="1" applyBorder="1" applyAlignment="1" applyProtection="1">
      <alignment horizontal="center" vertical="center" wrapText="1"/>
      <protection locked="0"/>
    </xf>
    <xf numFmtId="176" fontId="23" fillId="0" borderId="1" xfId="0" applyNumberFormat="1" applyFont="1" applyFill="1" applyBorder="1" applyAlignment="1">
      <alignment horizontal="right" vertical="center"/>
    </xf>
    <xf numFmtId="49" fontId="23" fillId="0" borderId="1" xfId="0" applyNumberFormat="1" applyFont="1" applyFill="1" applyBorder="1" applyAlignment="1">
      <alignment horizontal="center" vertical="center"/>
    </xf>
    <xf numFmtId="0" fontId="46" fillId="0" borderId="1" xfId="15" applyFont="1" applyFill="1" applyBorder="1" applyAlignment="1">
      <alignment horizontal="left" vertical="center"/>
    </xf>
    <xf numFmtId="0" fontId="0" fillId="0" borderId="1" xfId="0" applyFont="1" applyFill="1" applyBorder="1" applyAlignment="1">
      <alignment horizontal="center" vertical="center"/>
    </xf>
    <xf numFmtId="0" fontId="8" fillId="0" borderId="1" xfId="15" applyFont="1" applyFill="1" applyBorder="1" applyAlignment="1">
      <alignment horizontal="left" vertical="center"/>
    </xf>
    <xf numFmtId="176" fontId="57" fillId="0" borderId="18" xfId="0" applyNumberFormat="1" applyFont="1" applyFill="1" applyBorder="1" applyAlignment="1" applyProtection="1">
      <alignment horizontal="right" vertical="center"/>
    </xf>
    <xf numFmtId="0" fontId="4" fillId="0" borderId="1" xfId="15" applyFont="1" applyFill="1" applyBorder="1" applyAlignment="1">
      <alignment horizontal="left" vertical="center"/>
    </xf>
    <xf numFmtId="176" fontId="8" fillId="0" borderId="1" xfId="0" applyNumberFormat="1" applyFont="1" applyFill="1" applyBorder="1" applyAlignment="1">
      <alignment horizontal="right" vertical="center"/>
    </xf>
    <xf numFmtId="0" fontId="23" fillId="0" borderId="1" xfId="15" applyFont="1" applyFill="1" applyBorder="1" applyAlignment="1">
      <alignment horizontal="left" vertical="center"/>
    </xf>
    <xf numFmtId="0" fontId="58" fillId="0" borderId="1" xfId="0" applyFont="1" applyFill="1" applyBorder="1" applyAlignment="1">
      <alignment horizontal="center" vertical="center"/>
    </xf>
    <xf numFmtId="0" fontId="8" fillId="0" borderId="1" xfId="15" applyFont="1" applyFill="1" applyBorder="1" applyAlignment="1">
      <alignment horizontal="left" vertical="center" wrapText="1"/>
    </xf>
    <xf numFmtId="176" fontId="8" fillId="2" borderId="1" xfId="0" applyNumberFormat="1" applyFont="1" applyFill="1" applyBorder="1" applyAlignment="1">
      <alignment horizontal="right" vertical="center"/>
    </xf>
    <xf numFmtId="176" fontId="3" fillId="0" borderId="17" xfId="3" applyNumberFormat="1" applyFont="1" applyFill="1" applyBorder="1" applyAlignment="1">
      <alignment vertical="center" wrapText="1"/>
    </xf>
    <xf numFmtId="0" fontId="23" fillId="0" borderId="1" xfId="15" applyFont="1" applyFill="1" applyBorder="1" applyAlignment="1">
      <alignment horizontal="left" vertical="center" wrapText="1"/>
    </xf>
    <xf numFmtId="0" fontId="59" fillId="0" borderId="0" xfId="0" applyFont="1" applyAlignment="1">
      <alignment horizontal="center" vertical="center"/>
    </xf>
    <xf numFmtId="0" fontId="60"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8" fillId="0" borderId="0" xfId="0" applyFont="1" applyAlignment="1" applyProtection="1">
      <alignment horizontal="left" vertical="center" wrapText="1"/>
      <protection locked="0"/>
    </xf>
    <xf numFmtId="0" fontId="22" fillId="0" borderId="0" xfId="28" applyFont="1" applyAlignment="1">
      <alignment horizontal="left" vertical="center" wrapText="1"/>
    </xf>
    <xf numFmtId="0" fontId="9" fillId="0" borderId="0" xfId="28" applyFont="1" applyAlignment="1">
      <alignment horizontal="left" vertical="center" wrapText="1"/>
    </xf>
    <xf numFmtId="0" fontId="8" fillId="0" borderId="0" xfId="28" applyFont="1" applyAlignment="1">
      <alignment horizontal="right" vertical="center" wrapText="1"/>
    </xf>
    <xf numFmtId="0" fontId="34" fillId="0" borderId="1" xfId="28" applyFont="1" applyBorder="1" applyAlignment="1">
      <alignment horizontal="center" vertical="center" wrapText="1"/>
    </xf>
    <xf numFmtId="0" fontId="34" fillId="0" borderId="1" xfId="28" applyFont="1" applyBorder="1" applyAlignment="1">
      <alignment horizontal="right" vertical="center" wrapText="1"/>
    </xf>
    <xf numFmtId="176" fontId="34" fillId="0" borderId="1" xfId="28" applyNumberFormat="1" applyFont="1" applyBorder="1" applyAlignment="1">
      <alignment horizontal="right" vertical="center" wrapText="1"/>
    </xf>
    <xf numFmtId="0" fontId="9" fillId="0" borderId="1" xfId="0" applyFont="1" applyBorder="1" applyAlignment="1">
      <alignment horizontal="left" vertical="center"/>
    </xf>
    <xf numFmtId="0" fontId="31" fillId="0" borderId="1" xfId="0" applyFont="1" applyBorder="1" applyAlignment="1">
      <alignment horizontal="left" vertical="center"/>
    </xf>
    <xf numFmtId="0" fontId="58" fillId="0" borderId="1" xfId="0" applyFont="1" applyBorder="1" applyAlignment="1">
      <alignment horizontal="right" vertical="center"/>
    </xf>
    <xf numFmtId="176" fontId="34"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0" fontId="9" fillId="2" borderId="1" xfId="0" applyFont="1" applyFill="1" applyBorder="1" applyAlignment="1">
      <alignment horizontal="left" vertical="center"/>
    </xf>
    <xf numFmtId="0" fontId="31" fillId="2" borderId="1" xfId="0" applyFont="1" applyFill="1" applyBorder="1" applyAlignment="1">
      <alignment horizontal="left" vertical="center"/>
    </xf>
    <xf numFmtId="3" fontId="9" fillId="0" borderId="1" xfId="0" applyNumberFormat="1" applyFont="1" applyBorder="1" applyAlignment="1">
      <alignment horizontal="right" vertical="center"/>
    </xf>
    <xf numFmtId="3" fontId="31" fillId="0" borderId="1" xfId="0" applyNumberFormat="1" applyFont="1" applyBorder="1" applyAlignment="1">
      <alignment horizontal="right" vertical="center"/>
    </xf>
    <xf numFmtId="176" fontId="3" fillId="0" borderId="1" xfId="3" applyNumberFormat="1" applyFont="1" applyFill="1" applyBorder="1" applyAlignment="1">
      <alignment vertical="center" wrapText="1"/>
    </xf>
    <xf numFmtId="0" fontId="9" fillId="0" borderId="0" xfId="0" applyFont="1" applyAlignment="1">
      <alignment horizontal="left" vertical="center"/>
    </xf>
    <xf numFmtId="0" fontId="39" fillId="0" borderId="0" xfId="3" applyFont="1" applyFill="1" applyAlignment="1">
      <alignment vertical="center" wrapText="1"/>
    </xf>
    <xf numFmtId="0" fontId="9" fillId="0" borderId="0" xfId="3" applyFont="1" applyFill="1" applyAlignment="1">
      <alignment wrapText="1"/>
    </xf>
    <xf numFmtId="0" fontId="31" fillId="0" borderId="0" xfId="3" applyFont="1" applyFill="1" applyAlignment="1">
      <alignment horizontal="center" vertical="center" wrapText="1"/>
    </xf>
    <xf numFmtId="0" fontId="9" fillId="0" borderId="0" xfId="3" applyFont="1" applyFill="1" applyAlignment="1">
      <alignment vertical="center" wrapText="1"/>
    </xf>
    <xf numFmtId="0" fontId="31" fillId="0" borderId="0" xfId="3" applyFont="1" applyFill="1" applyAlignment="1">
      <alignment horizontal="left" vertical="center" wrapText="1"/>
    </xf>
    <xf numFmtId="0" fontId="9" fillId="0" borderId="0" xfId="3" applyFont="1" applyFill="1" applyAlignment="1">
      <alignment horizontal="left" vertical="center" wrapText="1"/>
    </xf>
    <xf numFmtId="0" fontId="31" fillId="0" borderId="0" xfId="3" applyFont="1" applyFill="1" applyAlignment="1">
      <alignment vertical="center" wrapText="1"/>
    </xf>
    <xf numFmtId="0" fontId="3" fillId="0" borderId="0" xfId="3" applyFont="1" applyFill="1" applyAlignment="1">
      <alignment vertical="center" wrapText="1"/>
    </xf>
    <xf numFmtId="0" fontId="3" fillId="0" borderId="0" xfId="3" applyFont="1" applyFill="1" applyAlignment="1">
      <alignment horizontal="right" vertical="center" wrapText="1"/>
    </xf>
    <xf numFmtId="0" fontId="8" fillId="0" borderId="0" xfId="3" applyFont="1" applyFill="1" applyAlignment="1">
      <alignment horizontal="left" vertical="center" wrapText="1"/>
    </xf>
    <xf numFmtId="0" fontId="3" fillId="0" borderId="0" xfId="3" applyFont="1" applyFill="1" applyAlignment="1">
      <alignment horizontal="center" vertical="center" wrapText="1"/>
    </xf>
    <xf numFmtId="0" fontId="9" fillId="0" borderId="0" xfId="3" applyFont="1" applyFill="1" applyAlignment="1">
      <alignment horizontal="center" vertical="center" wrapText="1"/>
    </xf>
    <xf numFmtId="0" fontId="34" fillId="0" borderId="2" xfId="0" applyNumberFormat="1" applyFont="1" applyFill="1" applyBorder="1" applyAlignment="1">
      <alignment horizontal="center" vertical="center" wrapText="1"/>
    </xf>
    <xf numFmtId="0" fontId="3" fillId="0" borderId="1" xfId="3" applyNumberFormat="1" applyFont="1" applyFill="1" applyBorder="1" applyAlignment="1" applyProtection="1">
      <alignment horizontal="left" vertical="center" wrapText="1"/>
      <protection locked="0"/>
    </xf>
    <xf numFmtId="0" fontId="3" fillId="0" borderId="1" xfId="3" applyNumberFormat="1" applyFont="1" applyFill="1" applyBorder="1" applyAlignment="1">
      <alignment vertical="center" wrapText="1"/>
    </xf>
    <xf numFmtId="177" fontId="3" fillId="0" borderId="1" xfId="3" applyNumberFormat="1" applyFont="1" applyFill="1" applyBorder="1" applyAlignment="1">
      <alignment vertical="center" wrapText="1"/>
    </xf>
    <xf numFmtId="0" fontId="3" fillId="0" borderId="1" xfId="0" applyNumberFormat="1" applyFont="1" applyFill="1" applyBorder="1" applyAlignment="1" applyProtection="1">
      <alignment horizontal="center" vertical="center" wrapText="1"/>
    </xf>
    <xf numFmtId="0" fontId="3" fillId="0" borderId="1" xfId="3" applyNumberFormat="1" applyFont="1" applyFill="1" applyBorder="1" applyAlignment="1">
      <alignment horizontal="center" vertical="center" wrapText="1"/>
    </xf>
    <xf numFmtId="177" fontId="3" fillId="0" borderId="1" xfId="3" applyNumberFormat="1" applyFont="1" applyFill="1" applyBorder="1" applyAlignment="1">
      <alignment horizontal="center" vertical="center" wrapText="1"/>
    </xf>
    <xf numFmtId="0" fontId="34" fillId="0" borderId="1" xfId="36" applyNumberFormat="1" applyFont="1" applyFill="1" applyBorder="1" applyAlignment="1">
      <alignment horizontal="center" vertical="center" wrapText="1"/>
    </xf>
    <xf numFmtId="0" fontId="34" fillId="0" borderId="1" xfId="3" applyNumberFormat="1" applyFont="1" applyFill="1" applyBorder="1" applyAlignment="1">
      <alignment horizontal="right" vertical="center" wrapText="1"/>
    </xf>
    <xf numFmtId="177" fontId="34" fillId="0" borderId="1" xfId="3" applyNumberFormat="1" applyFont="1" applyFill="1" applyBorder="1" applyAlignment="1">
      <alignment horizontal="right" vertical="center" wrapText="1"/>
    </xf>
    <xf numFmtId="0" fontId="34" fillId="0" borderId="1" xfId="0" applyNumberFormat="1" applyFont="1" applyFill="1" applyBorder="1" applyAlignment="1" applyProtection="1">
      <alignment horizontal="left" vertical="center" wrapText="1" shrinkToFit="1"/>
      <protection locked="0"/>
    </xf>
    <xf numFmtId="0" fontId="3" fillId="0" borderId="1" xfId="0" applyNumberFormat="1" applyFont="1" applyFill="1" applyBorder="1" applyAlignment="1" applyProtection="1">
      <alignment horizontal="left" vertical="center" wrapText="1" shrinkToFit="1"/>
      <protection locked="0"/>
    </xf>
    <xf numFmtId="181" fontId="3" fillId="0" borderId="1" xfId="3" applyNumberFormat="1" applyFont="1" applyFill="1" applyBorder="1" applyAlignment="1">
      <alignment horizontal="center" vertical="center" wrapText="1"/>
    </xf>
    <xf numFmtId="0" fontId="34" fillId="0" borderId="1" xfId="0" applyNumberFormat="1" applyFont="1" applyFill="1" applyBorder="1" applyAlignment="1" applyProtection="1">
      <alignment horizontal="center" vertical="center" wrapText="1" shrinkToFit="1"/>
      <protection locked="0"/>
    </xf>
    <xf numFmtId="0" fontId="9" fillId="0" borderId="0" xfId="3" applyFont="1" applyFill="1" applyAlignment="1">
      <alignment horizontal="right" vertical="center" wrapText="1"/>
    </xf>
    <xf numFmtId="0" fontId="61" fillId="0" borderId="0" xfId="0" applyFont="1" applyFill="1" applyBorder="1" applyAlignment="1" applyProtection="1">
      <alignment vertical="center" wrapText="1"/>
      <protection locked="0"/>
    </xf>
    <xf numFmtId="177" fontId="3" fillId="0" borderId="0" xfId="0" applyNumberFormat="1" applyFont="1" applyFill="1" applyBorder="1" applyAlignment="1" applyProtection="1">
      <alignment vertical="center" wrapText="1"/>
      <protection locked="0"/>
    </xf>
    <xf numFmtId="0" fontId="19"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177" fontId="8" fillId="0" borderId="0" xfId="0" applyNumberFormat="1" applyFont="1" applyFill="1" applyBorder="1" applyAlignment="1" applyProtection="1">
      <alignment horizontal="center" vertical="center" wrapText="1"/>
      <protection locked="0"/>
    </xf>
    <xf numFmtId="3" fontId="9" fillId="0" borderId="0" xfId="0" applyNumberFormat="1"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177" fontId="34" fillId="0" borderId="0" xfId="0" applyNumberFormat="1" applyFont="1" applyFill="1" applyBorder="1" applyAlignment="1" applyProtection="1">
      <alignment horizontal="right" vertical="center"/>
      <protection locked="0"/>
    </xf>
    <xf numFmtId="0" fontId="34" fillId="0" borderId="1" xfId="3" applyFont="1" applyFill="1" applyBorder="1" applyAlignment="1">
      <alignment vertical="center" wrapText="1"/>
    </xf>
    <xf numFmtId="0" fontId="34" fillId="0" borderId="1" xfId="3" applyFont="1" applyFill="1" applyBorder="1" applyAlignment="1">
      <alignment horizontal="right" vertical="center" wrapText="1"/>
    </xf>
    <xf numFmtId="176" fontId="34" fillId="0" borderId="1" xfId="3" applyNumberFormat="1" applyFont="1" applyFill="1" applyBorder="1" applyAlignment="1">
      <alignment horizontal="right" vertical="center" wrapText="1"/>
    </xf>
    <xf numFmtId="0" fontId="3" fillId="0" borderId="1" xfId="3" applyFont="1" applyFill="1" applyBorder="1" applyAlignment="1">
      <alignment vertical="center" wrapText="1"/>
    </xf>
    <xf numFmtId="0" fontId="3" fillId="0" borderId="1" xfId="3" applyFont="1" applyFill="1" applyBorder="1" applyAlignment="1">
      <alignment horizontal="right" vertical="center" wrapText="1"/>
    </xf>
    <xf numFmtId="177" fontId="3" fillId="0" borderId="1" xfId="3" applyNumberFormat="1" applyFont="1" applyFill="1" applyBorder="1" applyAlignment="1">
      <alignment horizontal="right" vertical="center" wrapText="1"/>
    </xf>
    <xf numFmtId="176" fontId="3" fillId="0" borderId="1" xfId="0" applyNumberFormat="1" applyFont="1" applyFill="1" applyBorder="1" applyAlignment="1" applyProtection="1">
      <alignment horizontal="center" vertical="center" wrapText="1"/>
    </xf>
    <xf numFmtId="176" fontId="3" fillId="0" borderId="1" xfId="3" applyNumberFormat="1" applyFont="1" applyFill="1" applyBorder="1" applyAlignment="1">
      <alignment horizontal="center" vertical="center" wrapText="1"/>
    </xf>
    <xf numFmtId="1" fontId="3" fillId="0" borderId="1" xfId="0" applyNumberFormat="1" applyFont="1" applyFill="1" applyBorder="1" applyAlignment="1" applyProtection="1">
      <alignment horizontal="left" vertical="center" wrapText="1"/>
      <protection locked="0"/>
    </xf>
    <xf numFmtId="1" fontId="34" fillId="0" borderId="1" xfId="0" applyNumberFormat="1" applyFont="1" applyFill="1" applyBorder="1" applyAlignment="1" applyProtection="1">
      <alignment horizontal="center" vertical="center" wrapText="1"/>
      <protection locked="0"/>
    </xf>
    <xf numFmtId="0" fontId="34" fillId="0" borderId="1" xfId="0" applyNumberFormat="1"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wrapText="1"/>
      <protection locked="0"/>
    </xf>
    <xf numFmtId="176" fontId="9" fillId="0" borderId="0" xfId="0" applyNumberFormat="1" applyFont="1" applyFill="1" applyBorder="1" applyAlignment="1" applyProtection="1">
      <alignment vertical="center" wrapText="1"/>
      <protection locked="0"/>
    </xf>
    <xf numFmtId="3" fontId="34" fillId="0" borderId="1" xfId="0" applyNumberFormat="1" applyFont="1" applyFill="1" applyBorder="1" applyAlignment="1" applyProtection="1">
      <alignment horizontal="center" vertical="center" wrapText="1"/>
      <protection locked="0"/>
    </xf>
    <xf numFmtId="176" fontId="3" fillId="0" borderId="1" xfId="3" applyNumberFormat="1" applyFont="1" applyFill="1" applyBorder="1" applyAlignment="1">
      <alignment horizontal="right" vertical="center" wrapText="1"/>
    </xf>
    <xf numFmtId="0" fontId="34" fillId="0" borderId="1" xfId="36" applyFont="1" applyFill="1" applyBorder="1" applyAlignment="1">
      <alignment horizontal="center" vertical="center" wrapText="1"/>
    </xf>
    <xf numFmtId="177" fontId="34" fillId="0" borderId="1" xfId="3" applyNumberFormat="1" applyFont="1" applyFill="1" applyBorder="1" applyAlignment="1">
      <alignment horizontal="center" vertical="center" wrapText="1"/>
    </xf>
    <xf numFmtId="1" fontId="3" fillId="0" borderId="1" xfId="0" applyNumberFormat="1" applyFont="1" applyFill="1" applyBorder="1" applyAlignment="1" applyProtection="1">
      <alignment vertical="center" shrinkToFit="1"/>
      <protection locked="0"/>
    </xf>
    <xf numFmtId="1" fontId="3" fillId="0" borderId="1" xfId="0" applyNumberFormat="1" applyFont="1" applyFill="1" applyBorder="1" applyAlignment="1" applyProtection="1">
      <alignment vertical="center"/>
      <protection locked="0"/>
    </xf>
    <xf numFmtId="3" fontId="34" fillId="0" borderId="1" xfId="0" applyNumberFormat="1" applyFont="1" applyFill="1" applyBorder="1" applyAlignment="1" applyProtection="1">
      <alignment horizontal="center" vertical="center" shrinkToFit="1"/>
      <protection locked="0"/>
    </xf>
    <xf numFmtId="0" fontId="34" fillId="0" borderId="1" xfId="3" applyFont="1" applyFill="1" applyBorder="1" applyAlignment="1">
      <alignment horizontal="center" vertical="center" wrapText="1"/>
    </xf>
    <xf numFmtId="0" fontId="34" fillId="0" borderId="1" xfId="0" applyNumberFormat="1" applyFont="1" applyFill="1" applyBorder="1" applyAlignment="1" applyProtection="1">
      <alignment vertical="center" wrapText="1"/>
      <protection locked="0"/>
    </xf>
    <xf numFmtId="1" fontId="34" fillId="0" borderId="1" xfId="3" applyNumberFormat="1" applyFont="1" applyFill="1" applyBorder="1" applyAlignment="1">
      <alignment horizontal="right" vertical="center" wrapText="1"/>
    </xf>
    <xf numFmtId="181" fontId="34" fillId="0" borderId="1" xfId="3" applyNumberFormat="1" applyFont="1" applyFill="1" applyBorder="1" applyAlignment="1">
      <alignment horizontal="center" vertical="center" wrapText="1"/>
    </xf>
    <xf numFmtId="0" fontId="3" fillId="0" borderId="1" xfId="0" applyFont="1" applyFill="1" applyBorder="1" applyAlignment="1" applyProtection="1">
      <alignment vertical="center" wrapText="1"/>
      <protection locked="0"/>
    </xf>
    <xf numFmtId="0" fontId="47" fillId="0" borderId="0" xfId="0" applyFont="1" applyAlignment="1">
      <alignment wrapText="1"/>
    </xf>
    <xf numFmtId="0" fontId="47" fillId="0" borderId="0" xfId="0" applyFont="1" applyAlignment="1">
      <alignment horizontal="center" vertical="center"/>
    </xf>
    <xf numFmtId="0" fontId="47" fillId="0" borderId="0" xfId="0" applyFont="1"/>
    <xf numFmtId="0" fontId="64" fillId="0" borderId="0" xfId="0" applyFont="1" applyAlignment="1">
      <alignment horizontal="center" vertical="center"/>
    </xf>
    <xf numFmtId="0" fontId="65" fillId="0" borderId="0" xfId="0" applyFont="1" applyAlignment="1">
      <alignment horizontal="center" vertical="center"/>
    </xf>
    <xf numFmtId="0" fontId="65" fillId="0" borderId="0" xfId="0" applyFont="1" applyAlignment="1">
      <alignment horizontal="left" vertical="center"/>
    </xf>
    <xf numFmtId="0" fontId="3" fillId="0" borderId="0" xfId="0" applyFont="1" applyAlignment="1">
      <alignment horizontal="center" vertical="center"/>
    </xf>
    <xf numFmtId="0" fontId="65" fillId="0" borderId="0" xfId="0" applyFont="1" applyAlignment="1">
      <alignment horizontal="left" vertical="center" wrapText="1"/>
    </xf>
    <xf numFmtId="0" fontId="3" fillId="0" borderId="0" xfId="0" applyFont="1" applyAlignment="1">
      <alignment horizontal="left" vertical="center"/>
    </xf>
    <xf numFmtId="0" fontId="65" fillId="0" borderId="0" xfId="0" applyFont="1" applyAlignment="1">
      <alignment horizontal="center" vertical="center" wrapText="1"/>
    </xf>
    <xf numFmtId="0" fontId="70" fillId="0" borderId="0" xfId="0" applyFont="1" applyAlignment="1">
      <alignment horizontal="justify"/>
    </xf>
    <xf numFmtId="0" fontId="3" fillId="0" borderId="0" xfId="42"/>
    <xf numFmtId="0" fontId="24" fillId="0" borderId="0" xfId="52"/>
    <xf numFmtId="49" fontId="3" fillId="0" borderId="0" xfId="42" applyNumberFormat="1"/>
    <xf numFmtId="49" fontId="65" fillId="0" borderId="0" xfId="42" applyNumberFormat="1" applyFont="1"/>
    <xf numFmtId="177" fontId="8" fillId="2" borderId="1" xfId="1" applyNumberFormat="1" applyFont="1" applyFill="1" applyBorder="1" applyAlignment="1">
      <alignment horizontal="right" vertical="center" wrapText="1"/>
    </xf>
    <xf numFmtId="177" fontId="8" fillId="2" borderId="1" xfId="14" applyNumberFormat="1" applyFont="1" applyFill="1" applyBorder="1" applyAlignment="1">
      <alignment horizontal="right" vertical="center" wrapText="1"/>
    </xf>
    <xf numFmtId="0" fontId="8" fillId="2" borderId="1" xfId="14" applyFont="1" applyFill="1" applyBorder="1" applyAlignment="1">
      <alignment horizontal="right" vertical="center" wrapText="1"/>
    </xf>
    <xf numFmtId="0" fontId="18" fillId="2" borderId="1" xfId="0" applyFont="1" applyFill="1" applyBorder="1"/>
    <xf numFmtId="0" fontId="58" fillId="0" borderId="0" xfId="0" applyFont="1" applyBorder="1"/>
    <xf numFmtId="0" fontId="23" fillId="2" borderId="1" xfId="14" applyFont="1" applyFill="1" applyBorder="1" applyAlignment="1">
      <alignment horizontal="right" vertical="center" wrapText="1"/>
    </xf>
    <xf numFmtId="0" fontId="58" fillId="2" borderId="1" xfId="0" applyFont="1" applyFill="1" applyBorder="1" applyAlignment="1">
      <alignment horizontal="right"/>
    </xf>
    <xf numFmtId="178" fontId="23" fillId="2" borderId="1" xfId="14" applyNumberFormat="1" applyFont="1" applyFill="1" applyBorder="1" applyAlignment="1">
      <alignment horizontal="right" vertical="center" wrapText="1"/>
    </xf>
    <xf numFmtId="0" fontId="0" fillId="2" borderId="1" xfId="0" applyFill="1" applyBorder="1" applyAlignment="1">
      <alignment horizontal="right"/>
    </xf>
    <xf numFmtId="178" fontId="26" fillId="2" borderId="1" xfId="0" applyNumberFormat="1" applyFont="1" applyFill="1" applyBorder="1" applyAlignment="1">
      <alignment horizontal="right" vertical="center" wrapText="1"/>
    </xf>
    <xf numFmtId="178" fontId="19" fillId="2" borderId="1" xfId="0" applyNumberFormat="1" applyFont="1" applyFill="1" applyBorder="1" applyAlignment="1">
      <alignment horizontal="right" vertical="center" wrapText="1"/>
    </xf>
    <xf numFmtId="0" fontId="0" fillId="0" borderId="1" xfId="0" applyBorder="1" applyAlignment="1">
      <alignment horizontal="right"/>
    </xf>
    <xf numFmtId="0" fontId="23" fillId="0" borderId="1"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24" fillId="2" borderId="0" xfId="0" applyFont="1" applyFill="1" applyBorder="1" applyAlignment="1">
      <alignment horizontal="right" vertical="center"/>
    </xf>
    <xf numFmtId="0" fontId="8" fillId="3" borderId="1" xfId="0" applyFont="1" applyFill="1" applyBorder="1" applyAlignment="1">
      <alignment horizontal="right" vertical="center" wrapText="1"/>
    </xf>
    <xf numFmtId="0" fontId="23" fillId="3" borderId="1" xfId="0" applyFont="1" applyFill="1" applyBorder="1" applyAlignment="1">
      <alignment horizontal="right" vertical="center" wrapText="1"/>
    </xf>
    <xf numFmtId="176" fontId="23" fillId="2" borderId="1" xfId="14" applyNumberFormat="1" applyFont="1" applyFill="1" applyBorder="1" applyAlignment="1">
      <alignment horizontal="right" vertical="center" wrapText="1"/>
    </xf>
    <xf numFmtId="177" fontId="8" fillId="2" borderId="1" xfId="0" applyNumberFormat="1" applyFont="1" applyFill="1" applyBorder="1" applyAlignment="1">
      <alignment horizontal="right" vertical="center" wrapText="1"/>
    </xf>
    <xf numFmtId="177" fontId="8" fillId="2" borderId="1" xfId="0" applyNumberFormat="1" applyFont="1" applyFill="1" applyBorder="1" applyAlignment="1">
      <alignment horizontal="right" vertical="center"/>
    </xf>
    <xf numFmtId="176" fontId="23" fillId="2" borderId="1" xfId="0" applyNumberFormat="1" applyFont="1" applyFill="1" applyBorder="1" applyAlignment="1">
      <alignment horizontal="right" vertical="center"/>
    </xf>
    <xf numFmtId="9" fontId="2" fillId="0" borderId="1" xfId="0" applyNumberFormat="1" applyFont="1" applyBorder="1" applyAlignment="1">
      <alignment horizontal="center" vertical="center" wrapText="1"/>
    </xf>
    <xf numFmtId="49" fontId="8"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3" fillId="0" borderId="1" xfId="3" applyFont="1" applyFill="1" applyBorder="1" applyAlignment="1" applyProtection="1">
      <alignment horizontal="right" vertical="center"/>
      <protection locked="0"/>
    </xf>
    <xf numFmtId="177" fontId="3" fillId="0" borderId="1" xfId="3" applyNumberFormat="1" applyFont="1" applyFill="1" applyBorder="1" applyAlignment="1" applyProtection="1">
      <alignment horizontal="right" vertical="center"/>
      <protection locked="0"/>
    </xf>
    <xf numFmtId="177" fontId="34" fillId="0" borderId="1" xfId="3" applyNumberFormat="1" applyFont="1" applyFill="1" applyBorder="1" applyAlignment="1" applyProtection="1">
      <alignment horizontal="right" vertical="center"/>
      <protection locked="0"/>
    </xf>
    <xf numFmtId="0" fontId="3" fillId="0" borderId="1" xfId="40" applyFont="1" applyFill="1" applyBorder="1" applyAlignment="1">
      <alignment horizontal="right" vertical="center"/>
    </xf>
    <xf numFmtId="176" fontId="3" fillId="0" borderId="1" xfId="40" applyNumberFormat="1" applyFont="1" applyFill="1" applyBorder="1" applyAlignment="1">
      <alignment horizontal="right" vertical="center"/>
    </xf>
    <xf numFmtId="176" fontId="3" fillId="0" borderId="1" xfId="8" applyNumberFormat="1" applyFont="1" applyFill="1" applyBorder="1" applyAlignment="1" applyProtection="1">
      <alignment horizontal="right" vertical="center" wrapText="1"/>
    </xf>
    <xf numFmtId="0" fontId="34" fillId="0" borderId="1" xfId="40" applyFont="1" applyFill="1" applyBorder="1" applyAlignment="1">
      <alignment horizontal="right" vertical="center"/>
    </xf>
    <xf numFmtId="0" fontId="3" fillId="0" borderId="0" xfId="28" applyFont="1" applyAlignment="1">
      <alignment horizontal="right" vertical="center" wrapText="1"/>
    </xf>
    <xf numFmtId="0" fontId="31" fillId="0" borderId="1" xfId="0" applyFont="1" applyBorder="1" applyAlignment="1">
      <alignment horizontal="right" vertical="center"/>
    </xf>
    <xf numFmtId="0" fontId="9" fillId="0" borderId="1" xfId="0" applyFont="1" applyBorder="1" applyAlignment="1">
      <alignment horizontal="right" vertical="center"/>
    </xf>
    <xf numFmtId="0" fontId="31" fillId="2" borderId="1" xfId="0" applyFont="1" applyFill="1" applyBorder="1" applyAlignment="1">
      <alignment horizontal="right" vertical="center"/>
    </xf>
    <xf numFmtId="0" fontId="31" fillId="0" borderId="1" xfId="0" applyNumberFormat="1" applyFont="1" applyBorder="1" applyAlignment="1">
      <alignment horizontal="right" vertical="center"/>
    </xf>
    <xf numFmtId="0" fontId="9" fillId="0" borderId="1" xfId="0" applyNumberFormat="1" applyFont="1" applyBorder="1" applyAlignment="1">
      <alignment horizontal="right" vertical="center"/>
    </xf>
    <xf numFmtId="0" fontId="9" fillId="0" borderId="0" xfId="0" applyFont="1" applyAlignment="1">
      <alignment horizontal="right" vertical="center"/>
    </xf>
    <xf numFmtId="177" fontId="9" fillId="0" borderId="0" xfId="0" applyNumberFormat="1" applyFont="1" applyFill="1" applyBorder="1" applyAlignment="1" applyProtection="1">
      <alignment horizontal="right" vertical="center"/>
      <protection locked="0"/>
    </xf>
    <xf numFmtId="177" fontId="3" fillId="0" borderId="10" xfId="44" applyNumberFormat="1" applyFont="1" applyFill="1" applyBorder="1" applyAlignment="1">
      <alignment horizontal="right" vertical="center"/>
    </xf>
    <xf numFmtId="177" fontId="3" fillId="0" borderId="0" xfId="44" applyNumberFormat="1" applyFont="1" applyFill="1" applyBorder="1" applyAlignment="1">
      <alignment horizontal="right" vertical="center" wrapText="1"/>
    </xf>
    <xf numFmtId="0" fontId="3" fillId="0" borderId="0" xfId="0" applyNumberFormat="1" applyFont="1" applyFill="1" applyAlignment="1" applyProtection="1">
      <alignment horizontal="right" vertical="center"/>
      <protection locked="0"/>
    </xf>
    <xf numFmtId="0" fontId="67" fillId="0" borderId="0" xfId="0" applyFont="1" applyAlignment="1">
      <alignment horizontal="center" vertical="center"/>
    </xf>
    <xf numFmtId="0" fontId="68" fillId="0" borderId="0" xfId="0" applyFont="1" applyAlignment="1">
      <alignment horizontal="center" vertical="center"/>
    </xf>
    <xf numFmtId="0" fontId="69" fillId="0" borderId="0" xfId="0" applyFont="1" applyAlignment="1">
      <alignment horizontal="center" vertical="center"/>
    </xf>
    <xf numFmtId="0" fontId="64" fillId="0" borderId="0" xfId="0" applyFont="1" applyAlignment="1">
      <alignment horizontal="center" vertical="center"/>
    </xf>
    <xf numFmtId="0" fontId="66" fillId="0" borderId="0" xfId="0" applyFont="1" applyAlignment="1">
      <alignment horizontal="left" vertical="center"/>
    </xf>
    <xf numFmtId="0" fontId="63" fillId="0" borderId="0" xfId="0" applyFont="1" applyAlignment="1">
      <alignment horizontal="center" vertical="center"/>
    </xf>
    <xf numFmtId="3" fontId="36" fillId="0" borderId="0" xfId="0" applyNumberFormat="1" applyFont="1" applyFill="1" applyAlignment="1">
      <alignment horizontal="center" vertical="center" wrapText="1"/>
    </xf>
    <xf numFmtId="0" fontId="8" fillId="0" borderId="0" xfId="0" applyFont="1" applyFill="1" applyAlignment="1">
      <alignment horizontal="right" vertical="center" wrapText="1"/>
    </xf>
    <xf numFmtId="0" fontId="8" fillId="0" borderId="10" xfId="0" applyFont="1" applyFill="1" applyBorder="1" applyAlignment="1">
      <alignment horizontal="right" vertical="center" wrapText="1"/>
    </xf>
    <xf numFmtId="0" fontId="62" fillId="0" borderId="10" xfId="0" applyFont="1" applyFill="1" applyBorder="1" applyAlignment="1">
      <alignment horizontal="right" vertical="center" wrapText="1"/>
    </xf>
    <xf numFmtId="3" fontId="36" fillId="0" borderId="0" xfId="0" applyNumberFormat="1" applyFont="1" applyFill="1" applyBorder="1" applyAlignment="1" applyProtection="1">
      <alignment horizontal="center" vertical="center" wrapText="1"/>
      <protection locked="0"/>
    </xf>
    <xf numFmtId="0" fontId="34" fillId="0" borderId="10" xfId="3" applyFont="1" applyFill="1" applyBorder="1" applyAlignment="1">
      <alignment horizontal="right" vertical="center" wrapText="1"/>
    </xf>
    <xf numFmtId="0" fontId="60" fillId="0" borderId="10" xfId="0" applyFont="1" applyFill="1" applyBorder="1" applyAlignment="1">
      <alignment horizontal="right" vertical="center" wrapText="1"/>
    </xf>
    <xf numFmtId="0" fontId="36" fillId="0" borderId="0" xfId="28" applyFont="1" applyAlignment="1">
      <alignment horizontal="center" vertical="center" wrapText="1"/>
    </xf>
    <xf numFmtId="0" fontId="1" fillId="0" borderId="0" xfId="0" applyFont="1" applyAlignment="1">
      <alignment horizontal="center" vertical="center" wrapTex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56" fillId="0" borderId="0" xfId="33" applyFont="1" applyFill="1" applyBorder="1" applyAlignment="1" applyProtection="1">
      <alignment horizontal="center" vertical="center" wrapText="1"/>
      <protection locked="0"/>
    </xf>
    <xf numFmtId="0" fontId="8" fillId="0" borderId="10" xfId="18" applyFont="1" applyFill="1" applyBorder="1" applyAlignment="1">
      <alignment horizontal="right" vertical="center" wrapText="1"/>
    </xf>
    <xf numFmtId="0" fontId="23" fillId="0" borderId="13" xfId="47" applyNumberFormat="1" applyFont="1" applyFill="1" applyBorder="1" applyAlignment="1" applyProtection="1">
      <alignment horizontal="center" vertical="center" wrapText="1"/>
      <protection locked="0"/>
    </xf>
    <xf numFmtId="0" fontId="23" fillId="0" borderId="14" xfId="47" applyNumberFormat="1" applyFont="1" applyFill="1" applyBorder="1" applyAlignment="1" applyProtection="1">
      <alignment horizontal="center" vertical="center" wrapText="1"/>
      <protection locked="0"/>
    </xf>
    <xf numFmtId="0" fontId="3" fillId="0" borderId="1" xfId="0" applyFont="1" applyFill="1" applyBorder="1" applyAlignment="1">
      <alignment horizontal="left" vertical="center" indent="3"/>
    </xf>
    <xf numFmtId="49" fontId="2" fillId="0" borderId="1" xfId="0" applyNumberFormat="1" applyFont="1" applyFill="1" applyBorder="1" applyAlignment="1">
      <alignment horizontal="left" vertical="center" indent="3"/>
    </xf>
    <xf numFmtId="49" fontId="3" fillId="0" borderId="1" xfId="0" applyNumberFormat="1" applyFont="1" applyFill="1" applyBorder="1" applyAlignment="1">
      <alignment horizontal="left" vertical="center"/>
    </xf>
    <xf numFmtId="49" fontId="53" fillId="0" borderId="1" xfId="0" applyNumberFormat="1" applyFont="1" applyFill="1" applyBorder="1" applyAlignment="1">
      <alignment horizontal="left" vertical="center"/>
    </xf>
    <xf numFmtId="49" fontId="3" fillId="0" borderId="1" xfId="0" applyNumberFormat="1" applyFont="1" applyFill="1" applyBorder="1" applyAlignment="1">
      <alignment vertical="center"/>
    </xf>
    <xf numFmtId="49" fontId="53" fillId="0" borderId="1" xfId="0" applyNumberFormat="1" applyFont="1" applyFill="1" applyBorder="1" applyAlignment="1">
      <alignment vertical="center"/>
    </xf>
    <xf numFmtId="49" fontId="2" fillId="0" borderId="1" xfId="0" applyNumberFormat="1" applyFont="1" applyFill="1" applyBorder="1" applyAlignment="1">
      <alignment horizontal="left" vertical="center"/>
    </xf>
    <xf numFmtId="49" fontId="34" fillId="0" borderId="1" xfId="0" applyNumberFormat="1" applyFont="1" applyFill="1" applyBorder="1" applyAlignment="1">
      <alignment horizontal="left" vertical="center"/>
    </xf>
    <xf numFmtId="49" fontId="5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8" fillId="0" borderId="0" xfId="38" applyFont="1" applyFill="1" applyBorder="1" applyAlignment="1">
      <alignment horizontal="left" vertical="center"/>
    </xf>
    <xf numFmtId="0" fontId="16" fillId="0" borderId="0" xfId="39" applyFont="1" applyFill="1" applyBorder="1" applyAlignment="1">
      <alignment horizontal="center" vertical="center" wrapText="1" shrinkToFit="1"/>
    </xf>
    <xf numFmtId="176" fontId="16" fillId="0" borderId="0" xfId="39" applyNumberFormat="1" applyFont="1" applyFill="1" applyBorder="1" applyAlignment="1">
      <alignment horizontal="center" vertical="center" wrapText="1" shrinkToFit="1"/>
    </xf>
    <xf numFmtId="0" fontId="51" fillId="0" borderId="1" xfId="15" applyFont="1" applyFill="1" applyBorder="1" applyAlignment="1">
      <alignment horizontal="center" vertical="center" wrapText="1"/>
    </xf>
    <xf numFmtId="0" fontId="33" fillId="0" borderId="1" xfId="15" applyFont="1" applyFill="1" applyBorder="1" applyAlignment="1">
      <alignment horizontal="center" vertical="center"/>
    </xf>
    <xf numFmtId="0" fontId="33" fillId="0" borderId="1" xfId="15" applyFont="1" applyFill="1" applyBorder="1" applyAlignment="1">
      <alignment horizontal="left" vertical="center"/>
    </xf>
    <xf numFmtId="0" fontId="41" fillId="0" borderId="0" xfId="38" applyFont="1" applyFill="1" applyBorder="1" applyAlignment="1">
      <alignment horizontal="center" vertical="center" shrinkToFit="1"/>
    </xf>
    <xf numFmtId="176" fontId="41" fillId="0" borderId="0" xfId="38" applyNumberFormat="1" applyFont="1" applyFill="1" applyBorder="1" applyAlignment="1">
      <alignment horizontal="center" vertical="center" shrinkToFit="1"/>
    </xf>
    <xf numFmtId="0" fontId="36" fillId="0" borderId="0" xfId="33" applyFont="1" applyFill="1" applyAlignment="1" applyProtection="1">
      <alignment horizontal="center" vertical="center" wrapText="1"/>
      <protection locked="0"/>
    </xf>
    <xf numFmtId="0" fontId="22" fillId="0" borderId="1" xfId="8" applyFont="1" applyFill="1" applyBorder="1" applyAlignment="1" applyProtection="1">
      <alignment horizontal="center" vertical="center" wrapText="1"/>
      <protection locked="0"/>
    </xf>
    <xf numFmtId="0" fontId="36" fillId="0" borderId="0" xfId="32" applyFont="1" applyFill="1" applyBorder="1" applyAlignment="1" applyProtection="1">
      <alignment horizontal="center" vertical="center"/>
      <protection locked="0"/>
    </xf>
    <xf numFmtId="0" fontId="3" fillId="0" borderId="10" xfId="32" applyFont="1" applyFill="1" applyBorder="1" applyAlignment="1" applyProtection="1">
      <alignment horizontal="right" vertical="center"/>
      <protection locked="0"/>
    </xf>
    <xf numFmtId="0" fontId="9" fillId="0" borderId="0" xfId="0" applyFont="1" applyFill="1" applyBorder="1" applyAlignment="1" applyProtection="1">
      <alignment horizontal="left" vertical="center" wrapText="1"/>
      <protection locked="0"/>
    </xf>
    <xf numFmtId="0" fontId="8" fillId="0" borderId="10" xfId="32" applyNumberFormat="1" applyFont="1" applyFill="1" applyBorder="1" applyAlignment="1" applyProtection="1">
      <alignment horizontal="right" vertical="center"/>
      <protection locked="0"/>
    </xf>
    <xf numFmtId="0" fontId="9" fillId="0" borderId="15" xfId="0" applyFont="1" applyFill="1" applyBorder="1" applyAlignment="1" applyProtection="1">
      <alignment horizontal="left" vertical="center" wrapText="1"/>
      <protection locked="0"/>
    </xf>
    <xf numFmtId="3" fontId="36" fillId="0" borderId="0" xfId="0" applyNumberFormat="1" applyFont="1" applyFill="1" applyBorder="1" applyAlignment="1" applyProtection="1">
      <alignment horizontal="center" vertical="center"/>
      <protection locked="0"/>
    </xf>
    <xf numFmtId="0" fontId="16" fillId="0" borderId="0" xfId="12" applyFont="1" applyFill="1" applyAlignment="1">
      <alignment horizontal="center" vertical="center" wrapText="1"/>
    </xf>
    <xf numFmtId="0" fontId="8" fillId="0" borderId="15" xfId="0" applyFont="1" applyFill="1" applyBorder="1" applyAlignment="1">
      <alignment horizontal="left" vertical="center" wrapText="1" shrinkToFit="1"/>
    </xf>
    <xf numFmtId="0" fontId="16" fillId="0" borderId="0" xfId="12" applyFont="1" applyFill="1" applyAlignment="1">
      <alignment horizontal="center" vertical="center"/>
    </xf>
    <xf numFmtId="0" fontId="3" fillId="0" borderId="15" xfId="0" applyFont="1" applyFill="1" applyBorder="1" applyAlignment="1">
      <alignment horizontal="left" vertical="center" wrapText="1"/>
    </xf>
    <xf numFmtId="3" fontId="36" fillId="0" borderId="0" xfId="41" applyNumberFormat="1" applyFont="1" applyFill="1" applyBorder="1" applyAlignment="1" applyProtection="1">
      <alignment horizontal="center" vertical="center" wrapText="1"/>
      <protection locked="0"/>
    </xf>
    <xf numFmtId="0" fontId="36"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right" vertical="center"/>
      <protection locked="0"/>
    </xf>
    <xf numFmtId="0" fontId="16" fillId="0" borderId="0" xfId="39" applyFont="1" applyFill="1" applyBorder="1" applyAlignment="1">
      <alignment horizontal="center" vertical="center" shrinkToFit="1"/>
    </xf>
    <xf numFmtId="176" fontId="30" fillId="0" borderId="1" xfId="39" applyNumberFormat="1" applyFont="1" applyFill="1" applyBorder="1" applyAlignment="1">
      <alignment horizontal="left" vertical="center"/>
    </xf>
    <xf numFmtId="0" fontId="42" fillId="0" borderId="1" xfId="5" applyFont="1" applyFill="1" applyBorder="1" applyAlignment="1">
      <alignment horizontal="center" vertical="center" wrapText="1"/>
    </xf>
    <xf numFmtId="0" fontId="17" fillId="0" borderId="1" xfId="35" applyNumberFormat="1" applyFont="1" applyFill="1" applyBorder="1" applyAlignment="1" applyProtection="1">
      <alignment horizontal="center" vertical="center" wrapText="1" shrinkToFit="1"/>
      <protection locked="0"/>
    </xf>
    <xf numFmtId="0" fontId="8" fillId="0" borderId="0" xfId="0" applyFont="1" applyFill="1" applyAlignment="1" applyProtection="1">
      <alignment horizontal="right" vertical="center"/>
      <protection locked="0"/>
    </xf>
    <xf numFmtId="3" fontId="36" fillId="0" borderId="0" xfId="48" applyNumberFormat="1" applyFont="1" applyFill="1" applyBorder="1" applyAlignment="1" applyProtection="1">
      <alignment horizontal="center" vertical="center" wrapText="1"/>
      <protection locked="0"/>
    </xf>
    <xf numFmtId="0" fontId="16" fillId="0" borderId="0" xfId="34" applyFont="1" applyFill="1" applyBorder="1" applyAlignment="1" applyProtection="1">
      <alignment horizontal="center" vertical="center" shrinkToFit="1"/>
      <protection locked="0"/>
    </xf>
    <xf numFmtId="3" fontId="32" fillId="0" borderId="0" xfId="48" applyNumberFormat="1" applyFont="1" applyFill="1" applyBorder="1" applyAlignment="1" applyProtection="1">
      <alignment horizontal="center" vertical="center" wrapText="1"/>
      <protection locked="0"/>
    </xf>
    <xf numFmtId="0" fontId="16" fillId="0" borderId="0" xfId="46" applyNumberFormat="1" applyFont="1" applyFill="1" applyBorder="1" applyAlignment="1">
      <alignment horizontal="center" vertical="center" wrapText="1"/>
    </xf>
    <xf numFmtId="0" fontId="3" fillId="0" borderId="0" xfId="0" applyFont="1" applyFill="1" applyAlignment="1">
      <alignment horizontal="left" wrapText="1"/>
    </xf>
    <xf numFmtId="179" fontId="17" fillId="0" borderId="13" xfId="14" applyNumberFormat="1" applyFont="1" applyFill="1" applyBorder="1" applyAlignment="1">
      <alignment horizontal="center" vertical="center" wrapText="1"/>
    </xf>
    <xf numFmtId="179" fontId="17" fillId="0" borderId="5" xfId="14" applyNumberFormat="1" applyFont="1" applyFill="1" applyBorder="1" applyAlignment="1">
      <alignment horizontal="center" vertical="center" wrapText="1"/>
    </xf>
    <xf numFmtId="179" fontId="17" fillId="0" borderId="14" xfId="14" applyNumberFormat="1" applyFont="1" applyFill="1" applyBorder="1" applyAlignment="1">
      <alignment horizontal="center" vertical="center" wrapText="1"/>
    </xf>
    <xf numFmtId="179" fontId="17" fillId="0" borderId="1" xfId="14" applyNumberFormat="1" applyFont="1" applyFill="1" applyBorder="1" applyAlignment="1">
      <alignment horizontal="center" vertical="center" wrapText="1"/>
    </xf>
    <xf numFmtId="0" fontId="17" fillId="0" borderId="1" xfId="14" applyFont="1" applyFill="1" applyBorder="1" applyAlignment="1">
      <alignment horizontal="center" vertical="center" wrapText="1"/>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0" xfId="46" applyNumberFormat="1" applyFont="1" applyFill="1" applyBorder="1" applyAlignment="1">
      <alignment horizontal="center" vertical="center"/>
    </xf>
    <xf numFmtId="0" fontId="22" fillId="0" borderId="1" xfId="14" applyFont="1" applyFill="1" applyBorder="1" applyAlignment="1">
      <alignment horizontal="center" vertical="center"/>
    </xf>
    <xf numFmtId="0" fontId="22" fillId="0" borderId="1" xfId="0" applyFont="1" applyBorder="1" applyAlignment="1">
      <alignment horizontal="center" vertical="center"/>
    </xf>
    <xf numFmtId="0" fontId="16" fillId="0" borderId="0" xfId="0" applyFont="1" applyFill="1" applyAlignment="1">
      <alignment horizontal="center" vertical="center"/>
    </xf>
    <xf numFmtId="0" fontId="23" fillId="0" borderId="1" xfId="0" applyFont="1" applyFill="1" applyBorder="1" applyAlignment="1">
      <alignment horizontal="center" vertical="center"/>
    </xf>
    <xf numFmtId="0" fontId="23" fillId="2" borderId="1" xfId="0" applyFont="1" applyFill="1" applyBorder="1" applyAlignment="1">
      <alignment horizontal="center" vertical="center"/>
    </xf>
    <xf numFmtId="0" fontId="8" fillId="0" borderId="1" xfId="0" applyFont="1" applyFill="1" applyBorder="1" applyAlignment="1">
      <alignment horizontal="center" vertical="center"/>
    </xf>
    <xf numFmtId="58" fontId="8" fillId="2" borderId="2" xfId="0" applyNumberFormat="1" applyFont="1" applyFill="1" applyBorder="1" applyAlignment="1">
      <alignment horizontal="center" vertical="center"/>
    </xf>
    <xf numFmtId="58" fontId="8" fillId="2" borderId="4" xfId="0" applyNumberFormat="1" applyFont="1" applyFill="1" applyBorder="1" applyAlignment="1">
      <alignment horizontal="center" vertical="center"/>
    </xf>
    <xf numFmtId="58"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NumberFormat="1" applyFont="1" applyFill="1" applyBorder="1" applyAlignment="1">
      <alignment horizontal="center" vertical="center"/>
    </xf>
    <xf numFmtId="0" fontId="8" fillId="2" borderId="4" xfId="0" applyNumberFormat="1" applyFont="1" applyFill="1" applyBorder="1" applyAlignment="1">
      <alignment horizontal="center" vertical="center"/>
    </xf>
    <xf numFmtId="10" fontId="8" fillId="2" borderId="11" xfId="0" applyNumberFormat="1" applyFont="1" applyFill="1" applyBorder="1" applyAlignment="1">
      <alignment horizontal="center" vertical="center"/>
    </xf>
    <xf numFmtId="10" fontId="8" fillId="2" borderId="12" xfId="0" applyNumberFormat="1" applyFont="1" applyFill="1" applyBorder="1" applyAlignment="1">
      <alignment horizontal="center" vertical="center"/>
    </xf>
    <xf numFmtId="0" fontId="16" fillId="0" borderId="0" xfId="11" applyFont="1" applyFill="1" applyBorder="1" applyAlignment="1">
      <alignment horizontal="center" vertical="center" wrapText="1"/>
    </xf>
    <xf numFmtId="0" fontId="8" fillId="0" borderId="0" xfId="14" applyFont="1" applyFill="1" applyBorder="1" applyAlignment="1">
      <alignment vertical="center" wrapText="1"/>
    </xf>
    <xf numFmtId="0" fontId="19" fillId="0" borderId="0" xfId="14" applyFont="1" applyFill="1" applyBorder="1" applyAlignment="1">
      <alignment vertical="center" wrapText="1"/>
    </xf>
    <xf numFmtId="0" fontId="6" fillId="0" borderId="1"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2" borderId="0" xfId="0" applyFont="1" applyFill="1" applyBorder="1" applyAlignment="1">
      <alignment horizontal="center" vertical="center"/>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2" xfId="54" applyFont="1" applyFill="1" applyBorder="1" applyAlignment="1">
      <alignment horizontal="center" vertical="center" wrapText="1"/>
    </xf>
    <xf numFmtId="0" fontId="8" fillId="0" borderId="4" xfId="54"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0" xfId="0" applyFont="1" applyFill="1" applyBorder="1" applyAlignment="1">
      <alignment horizontal="center" vertical="center"/>
    </xf>
  </cellXfs>
  <cellStyles count="55">
    <cellStyle name="_ET_STYLE_NoName_00_" xfId="3"/>
    <cellStyle name="百分比 2 2" xfId="4"/>
    <cellStyle name="常规" xfId="0" builtinId="0"/>
    <cellStyle name="常规 10" xfId="13"/>
    <cellStyle name="常规 10 2 3" xfId="14"/>
    <cellStyle name="常规 10 3" xfId="1"/>
    <cellStyle name="常规 10 3 2" xfId="15"/>
    <cellStyle name="常规 10 3 5" xfId="16"/>
    <cellStyle name="常规 100" xfId="17"/>
    <cellStyle name="常规 104" xfId="7"/>
    <cellStyle name="常规 104 2" xfId="18"/>
    <cellStyle name="常规 104 2 2" xfId="12"/>
    <cellStyle name="常规 104 2 2 2" xfId="10"/>
    <cellStyle name="常规 104 3" xfId="5"/>
    <cellStyle name="常规 107" xfId="11"/>
    <cellStyle name="常规 107 2" xfId="9"/>
    <cellStyle name="常规 11 3 2" xfId="19"/>
    <cellStyle name="常规 112 2 2" xfId="20"/>
    <cellStyle name="常规 112 3 2" xfId="6"/>
    <cellStyle name="常规 12" xfId="21"/>
    <cellStyle name="常规 13" xfId="22"/>
    <cellStyle name="常规 2" xfId="23"/>
    <cellStyle name="常规 2 2" xfId="24"/>
    <cellStyle name="常规 2 2 93" xfId="25"/>
    <cellStyle name="常规 23" xfId="26"/>
    <cellStyle name="常规 3" xfId="27"/>
    <cellStyle name="常规 3 2" xfId="28"/>
    <cellStyle name="常规 4" xfId="29"/>
    <cellStyle name="常规 5" xfId="30"/>
    <cellStyle name="常规 6" xfId="2"/>
    <cellStyle name="常规 6 2" xfId="31"/>
    <cellStyle name="常规_11月小本" xfId="32"/>
    <cellStyle name="常规_11月小本 2" xfId="33"/>
    <cellStyle name="常规_11月小本 2 2" xfId="34"/>
    <cellStyle name="常规_11月小本 3" xfId="35"/>
    <cellStyle name="常规_2009年初两会支出调整后（国库处）" xfId="36"/>
    <cellStyle name="常规_2009年初两会支出调整后（国库处） 2" xfId="37"/>
    <cellStyle name="常规_2011年省级财政预算表（1-7表20110327，魏守磊） 2" xfId="53"/>
    <cellStyle name="常规_2012年国有资本经营预算报表（只含山东省本级报省人代会审议2）" xfId="38"/>
    <cellStyle name="常规_2012年国有资本经营预算报表（只含山东省本级报省人代会审议2） 2" xfId="39"/>
    <cellStyle name="常规_2012年国有资本经营预算报表（只含山东省本级报省人代会审议2） 3" xfId="40"/>
    <cellStyle name="常规_2015年国资预算表（报预算处2）" xfId="41"/>
    <cellStyle name="常规_3绩效目标申报表(附1-1)" xfId="54"/>
    <cellStyle name="常规_norma1" xfId="42"/>
    <cellStyle name="常规_表18 2" xfId="43"/>
    <cellStyle name="常规_表18 3" xfId="8"/>
    <cellStyle name="常规_表262014年山东省社会保险基金预算收支草案表（1月3日）" xfId="44"/>
    <cellStyle name="常规_表262014年山东省社会保险基金预算收支草案表（1月3日） 2" xfId="45"/>
    <cellStyle name="常规_各市及省级预算外年终数据(2008年1月1日) 2" xfId="46"/>
    <cellStyle name="常规_人代会表(0107填报） 2" xfId="47"/>
    <cellStyle name="常规_社保处（2015年社会保险基金预算）(2)" xfId="48"/>
    <cellStyle name="常规_市县组部分" xfId="49"/>
    <cellStyle name="常规_市直3-6" xfId="50"/>
    <cellStyle name="千位分隔[0] 2 2" xfId="51"/>
    <cellStyle name="样式 1" xfId="52"/>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92D050"/>
      <color rgb="FF000000"/>
      <color rgb="FFFFFF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dimension ref="A1:F142"/>
  <sheetViews>
    <sheetView showFormulas="1" topLeftCell="G1" workbookViewId="0">
      <selection activeCell="F1" sqref="A1:F16384"/>
    </sheetView>
  </sheetViews>
  <sheetFormatPr defaultColWidth="10.28515625" defaultRowHeight="15"/>
  <cols>
    <col min="1" max="1" width="22" style="621" hidden="1" customWidth="1"/>
    <col min="2" max="2" width="7.5703125" style="622" customWidth="1"/>
    <col min="3" max="3" width="36.42578125" style="623" hidden="1" customWidth="1"/>
    <col min="4" max="6" width="10.28515625" style="621" hidden="1" customWidth="1"/>
    <col min="7" max="16384" width="10.28515625" style="621"/>
  </cols>
  <sheetData>
    <row r="1" spans="2:3">
      <c r="B1" s="622" t="s">
        <v>0</v>
      </c>
      <c r="C1" s="623" t="s">
        <v>1</v>
      </c>
    </row>
    <row r="2" spans="2:3">
      <c r="B2" s="622" t="s">
        <v>2</v>
      </c>
      <c r="C2" s="623" t="s">
        <v>3</v>
      </c>
    </row>
    <row r="3" spans="2:3" ht="15.75">
      <c r="B3" s="622" t="s">
        <v>2</v>
      </c>
      <c r="C3" s="624" t="s">
        <v>4</v>
      </c>
    </row>
    <row r="4" spans="2:3">
      <c r="B4" s="622" t="s">
        <v>2</v>
      </c>
      <c r="C4" s="623" t="s">
        <v>5</v>
      </c>
    </row>
    <row r="5" spans="2:3">
      <c r="B5" s="622" t="s">
        <v>2</v>
      </c>
      <c r="C5" s="623" t="s">
        <v>6</v>
      </c>
    </row>
    <row r="6" spans="2:3">
      <c r="B6" s="622" t="s">
        <v>2</v>
      </c>
      <c r="C6" s="623" t="s">
        <v>7</v>
      </c>
    </row>
    <row r="7" spans="2:3">
      <c r="B7" s="622" t="s">
        <v>2</v>
      </c>
      <c r="C7" s="623" t="s">
        <v>8</v>
      </c>
    </row>
    <row r="8" spans="2:3">
      <c r="B8" s="622" t="s">
        <v>2</v>
      </c>
      <c r="C8" s="623" t="s">
        <v>9</v>
      </c>
    </row>
    <row r="9" spans="2:3">
      <c r="B9" s="622" t="s">
        <v>2</v>
      </c>
      <c r="C9" s="623" t="s">
        <v>10</v>
      </c>
    </row>
    <row r="10" spans="2:3" ht="15.75">
      <c r="B10" s="622" t="s">
        <v>2</v>
      </c>
      <c r="C10" s="624" t="s">
        <v>11</v>
      </c>
    </row>
    <row r="11" spans="2:3" ht="15.75">
      <c r="B11" s="622" t="s">
        <v>2</v>
      </c>
      <c r="C11" s="624" t="s">
        <v>12</v>
      </c>
    </row>
    <row r="12" spans="2:3" ht="15.75">
      <c r="B12" s="622" t="s">
        <v>2</v>
      </c>
      <c r="C12" s="624" t="s">
        <v>13</v>
      </c>
    </row>
    <row r="13" spans="2:3">
      <c r="B13" s="622" t="s">
        <v>14</v>
      </c>
      <c r="C13" s="623" t="s">
        <v>15</v>
      </c>
    </row>
    <row r="14" spans="2:3" ht="15.75">
      <c r="B14" s="622" t="s">
        <v>16</v>
      </c>
      <c r="C14" s="624" t="s">
        <v>10</v>
      </c>
    </row>
    <row r="15" spans="2:3" ht="15.75">
      <c r="B15" s="622" t="s">
        <v>17</v>
      </c>
      <c r="C15" s="624" t="s">
        <v>18</v>
      </c>
    </row>
    <row r="16" spans="2:3" ht="15.75">
      <c r="B16" s="622" t="s">
        <v>19</v>
      </c>
      <c r="C16" s="624" t="s">
        <v>11</v>
      </c>
    </row>
    <row r="17" spans="2:3" ht="15.75">
      <c r="B17" s="622" t="s">
        <v>20</v>
      </c>
      <c r="C17" s="624" t="s">
        <v>21</v>
      </c>
    </row>
    <row r="18" spans="2:3" ht="15.75">
      <c r="B18" s="622" t="s">
        <v>22</v>
      </c>
      <c r="C18" s="624" t="s">
        <v>23</v>
      </c>
    </row>
    <row r="19" spans="2:3" ht="15.75">
      <c r="B19" s="622" t="s">
        <v>24</v>
      </c>
      <c r="C19" s="624" t="s">
        <v>10</v>
      </c>
    </row>
    <row r="20" spans="2:3" ht="15.75">
      <c r="B20" s="622" t="s">
        <v>25</v>
      </c>
      <c r="C20" s="624" t="s">
        <v>18</v>
      </c>
    </row>
    <row r="21" spans="2:3">
      <c r="B21" s="622" t="s">
        <v>26</v>
      </c>
      <c r="C21" s="623" t="s">
        <v>27</v>
      </c>
    </row>
    <row r="22" spans="2:3">
      <c r="B22" s="622" t="s">
        <v>28</v>
      </c>
      <c r="C22" s="623" t="s">
        <v>29</v>
      </c>
    </row>
    <row r="23" spans="2:3" ht="15.75">
      <c r="B23" s="622" t="s">
        <v>30</v>
      </c>
      <c r="C23" s="624" t="s">
        <v>31</v>
      </c>
    </row>
    <row r="24" spans="2:3" ht="15.75">
      <c r="B24" s="622" t="s">
        <v>32</v>
      </c>
      <c r="C24" s="624" t="s">
        <v>33</v>
      </c>
    </row>
    <row r="25" spans="2:3">
      <c r="B25" s="622" t="s">
        <v>34</v>
      </c>
      <c r="C25" s="623" t="s">
        <v>35</v>
      </c>
    </row>
    <row r="26" spans="2:3" ht="15.75">
      <c r="B26" s="622" t="s">
        <v>36</v>
      </c>
      <c r="C26" s="624" t="s">
        <v>37</v>
      </c>
    </row>
    <row r="27" spans="2:3" ht="15.75">
      <c r="B27" s="622" t="s">
        <v>38</v>
      </c>
      <c r="C27" s="624" t="s">
        <v>39</v>
      </c>
    </row>
    <row r="28" spans="2:3" ht="15.75">
      <c r="B28" s="622" t="s">
        <v>40</v>
      </c>
      <c r="C28" s="624" t="s">
        <v>41</v>
      </c>
    </row>
    <row r="29" spans="2:3" ht="15.75">
      <c r="B29" s="622" t="s">
        <v>42</v>
      </c>
      <c r="C29" s="624" t="s">
        <v>43</v>
      </c>
    </row>
    <row r="30" spans="2:3" ht="15.75">
      <c r="B30" s="622" t="s">
        <v>44</v>
      </c>
      <c r="C30" s="624" t="s">
        <v>45</v>
      </c>
    </row>
    <row r="31" spans="2:3" ht="15.75">
      <c r="B31" s="622" t="s">
        <v>46</v>
      </c>
      <c r="C31" s="624" t="s">
        <v>47</v>
      </c>
    </row>
    <row r="32" spans="2:3" ht="15.75">
      <c r="B32" s="622" t="s">
        <v>48</v>
      </c>
      <c r="C32" s="624" t="s">
        <v>49</v>
      </c>
    </row>
    <row r="33" spans="2:3" ht="15.75">
      <c r="B33" s="622" t="s">
        <v>50</v>
      </c>
      <c r="C33" s="624" t="s">
        <v>51</v>
      </c>
    </row>
    <row r="34" spans="2:3" ht="15.75">
      <c r="B34" s="622" t="s">
        <v>52</v>
      </c>
      <c r="C34" s="624" t="s">
        <v>53</v>
      </c>
    </row>
    <row r="35" spans="2:3">
      <c r="B35" s="622" t="s">
        <v>54</v>
      </c>
      <c r="C35" s="623" t="s">
        <v>18</v>
      </c>
    </row>
    <row r="36" spans="2:3" ht="15.75">
      <c r="B36" s="622" t="s">
        <v>55</v>
      </c>
      <c r="C36" s="624" t="s">
        <v>56</v>
      </c>
    </row>
    <row r="37" spans="2:3">
      <c r="B37" s="622" t="s">
        <v>57</v>
      </c>
      <c r="C37" s="623" t="s">
        <v>58</v>
      </c>
    </row>
    <row r="38" spans="2:3">
      <c r="B38" s="622" t="s">
        <v>59</v>
      </c>
      <c r="C38" s="623" t="s">
        <v>60</v>
      </c>
    </row>
    <row r="39" spans="2:3">
      <c r="B39" s="622" t="s">
        <v>61</v>
      </c>
      <c r="C39" s="623" t="s">
        <v>62</v>
      </c>
    </row>
    <row r="40" spans="2:3">
      <c r="B40" s="622" t="s">
        <v>63</v>
      </c>
      <c r="C40" s="623" t="s">
        <v>64</v>
      </c>
    </row>
    <row r="41" spans="2:3">
      <c r="B41" s="622" t="s">
        <v>65</v>
      </c>
      <c r="C41" s="623" t="s">
        <v>66</v>
      </c>
    </row>
    <row r="42" spans="2:3">
      <c r="B42" s="622" t="s">
        <v>67</v>
      </c>
      <c r="C42" s="623" t="s">
        <v>68</v>
      </c>
    </row>
    <row r="43" spans="2:3" ht="15.75">
      <c r="B43" s="622" t="s">
        <v>69</v>
      </c>
      <c r="C43" s="624" t="s">
        <v>70</v>
      </c>
    </row>
    <row r="44" spans="2:3" ht="15.75">
      <c r="B44" s="622" t="s">
        <v>71</v>
      </c>
      <c r="C44" s="624" t="s">
        <v>72</v>
      </c>
    </row>
    <row r="45" spans="2:3" ht="15.75">
      <c r="B45" s="622" t="s">
        <v>73</v>
      </c>
      <c r="C45" s="624" t="s">
        <v>74</v>
      </c>
    </row>
    <row r="46" spans="2:3">
      <c r="B46" s="622" t="s">
        <v>75</v>
      </c>
      <c r="C46" s="623" t="s">
        <v>76</v>
      </c>
    </row>
    <row r="47" spans="2:3">
      <c r="B47" s="622" t="s">
        <v>77</v>
      </c>
      <c r="C47" s="623" t="s">
        <v>78</v>
      </c>
    </row>
    <row r="48" spans="2:3">
      <c r="B48" s="622" t="s">
        <v>79</v>
      </c>
      <c r="C48" s="623" t="s">
        <v>80</v>
      </c>
    </row>
    <row r="49" spans="2:3">
      <c r="B49" s="622" t="s">
        <v>81</v>
      </c>
      <c r="C49" s="623" t="s">
        <v>82</v>
      </c>
    </row>
    <row r="50" spans="2:3">
      <c r="B50" s="622" t="s">
        <v>83</v>
      </c>
      <c r="C50" s="623" t="s">
        <v>84</v>
      </c>
    </row>
    <row r="51" spans="2:3" ht="15.75">
      <c r="B51" s="622" t="s">
        <v>85</v>
      </c>
      <c r="C51" s="624" t="s">
        <v>86</v>
      </c>
    </row>
    <row r="52" spans="2:3" ht="15.75">
      <c r="B52" s="622" t="s">
        <v>87</v>
      </c>
      <c r="C52" s="623" t="s">
        <v>88</v>
      </c>
    </row>
    <row r="53" spans="2:3" ht="15.75">
      <c r="B53" s="622" t="s">
        <v>89</v>
      </c>
      <c r="C53" s="624" t="s">
        <v>90</v>
      </c>
    </row>
    <row r="54" spans="2:3" ht="15.75">
      <c r="B54" s="622" t="s">
        <v>91</v>
      </c>
      <c r="C54" s="624" t="s">
        <v>92</v>
      </c>
    </row>
    <row r="55" spans="2:3" ht="15.75">
      <c r="B55" s="622" t="s">
        <v>93</v>
      </c>
      <c r="C55" s="624" t="s">
        <v>94</v>
      </c>
    </row>
    <row r="56" spans="2:3" ht="15.75">
      <c r="B56" s="622" t="s">
        <v>95</v>
      </c>
      <c r="C56" s="624" t="s">
        <v>96</v>
      </c>
    </row>
    <row r="57" spans="2:3" ht="15.75">
      <c r="B57" s="622" t="s">
        <v>97</v>
      </c>
      <c r="C57" s="624" t="s">
        <v>98</v>
      </c>
    </row>
    <row r="58" spans="2:3" ht="15.75">
      <c r="B58" s="622" t="s">
        <v>99</v>
      </c>
      <c r="C58" s="624" t="s">
        <v>100</v>
      </c>
    </row>
    <row r="59" spans="2:3" ht="15.75">
      <c r="B59" s="622" t="s">
        <v>101</v>
      </c>
      <c r="C59" s="624" t="s">
        <v>102</v>
      </c>
    </row>
    <row r="60" spans="2:3" ht="15.75">
      <c r="B60" s="622" t="s">
        <v>103</v>
      </c>
      <c r="C60" s="624" t="s">
        <v>104</v>
      </c>
    </row>
    <row r="61" spans="2:3" ht="15.75">
      <c r="B61" s="622" t="s">
        <v>105</v>
      </c>
      <c r="C61" s="624" t="s">
        <v>106</v>
      </c>
    </row>
    <row r="62" spans="2:3" ht="15.75">
      <c r="B62" s="622" t="s">
        <v>107</v>
      </c>
      <c r="C62" s="624" t="s">
        <v>108</v>
      </c>
    </row>
    <row r="63" spans="2:3">
      <c r="B63" s="622" t="s">
        <v>109</v>
      </c>
      <c r="C63" s="623" t="s">
        <v>110</v>
      </c>
    </row>
    <row r="64" spans="2:3">
      <c r="B64" s="622" t="s">
        <v>111</v>
      </c>
      <c r="C64" s="623" t="s">
        <v>112</v>
      </c>
    </row>
    <row r="65" spans="2:3">
      <c r="B65" s="622" t="s">
        <v>113</v>
      </c>
      <c r="C65" s="623" t="s">
        <v>114</v>
      </c>
    </row>
    <row r="66" spans="2:3">
      <c r="B66" s="622" t="s">
        <v>115</v>
      </c>
      <c r="C66" s="623" t="s">
        <v>116</v>
      </c>
    </row>
    <row r="67" spans="2:3">
      <c r="B67" s="622" t="s">
        <v>117</v>
      </c>
      <c r="C67" s="623" t="s">
        <v>10</v>
      </c>
    </row>
    <row r="68" spans="2:3" ht="15.75">
      <c r="B68" s="622" t="s">
        <v>118</v>
      </c>
      <c r="C68" s="624" t="s">
        <v>119</v>
      </c>
    </row>
    <row r="69" spans="2:3" ht="15.75">
      <c r="B69" s="622" t="s">
        <v>120</v>
      </c>
      <c r="C69" s="624" t="s">
        <v>121</v>
      </c>
    </row>
    <row r="70" spans="2:3" ht="15.75">
      <c r="B70" s="622" t="s">
        <v>122</v>
      </c>
      <c r="C70" s="624" t="s">
        <v>123</v>
      </c>
    </row>
    <row r="71" spans="2:3" ht="15.75">
      <c r="B71" s="622" t="s">
        <v>124</v>
      </c>
      <c r="C71" s="624" t="s">
        <v>125</v>
      </c>
    </row>
    <row r="72" spans="2:3" ht="15.75">
      <c r="B72" s="622" t="s">
        <v>126</v>
      </c>
      <c r="C72" s="624" t="s">
        <v>127</v>
      </c>
    </row>
    <row r="73" spans="2:3" ht="15.75">
      <c r="B73" s="622" t="s">
        <v>128</v>
      </c>
      <c r="C73" s="624" t="s">
        <v>129</v>
      </c>
    </row>
    <row r="74" spans="2:3">
      <c r="B74" s="622" t="s">
        <v>130</v>
      </c>
      <c r="C74" s="623" t="s">
        <v>131</v>
      </c>
    </row>
    <row r="75" spans="2:3" ht="15.75">
      <c r="B75" s="622" t="s">
        <v>132</v>
      </c>
      <c r="C75" s="624" t="s">
        <v>133</v>
      </c>
    </row>
    <row r="76" spans="2:3" ht="15.75">
      <c r="B76" s="622" t="s">
        <v>134</v>
      </c>
      <c r="C76" s="624" t="s">
        <v>135</v>
      </c>
    </row>
    <row r="77" spans="2:3">
      <c r="B77" s="622" t="s">
        <v>136</v>
      </c>
      <c r="C77" s="623" t="s">
        <v>137</v>
      </c>
    </row>
    <row r="78" spans="2:3" ht="15.75">
      <c r="B78" s="622" t="s">
        <v>138</v>
      </c>
      <c r="C78" s="624" t="s">
        <v>98</v>
      </c>
    </row>
    <row r="79" spans="2:3" ht="15.75">
      <c r="B79" s="622" t="s">
        <v>139</v>
      </c>
      <c r="C79" s="624" t="s">
        <v>100</v>
      </c>
    </row>
    <row r="80" spans="2:3">
      <c r="B80" s="622" t="s">
        <v>140</v>
      </c>
      <c r="C80" s="623" t="s">
        <v>141</v>
      </c>
    </row>
    <row r="81" spans="2:3" ht="15.75">
      <c r="B81" s="622" t="s">
        <v>142</v>
      </c>
      <c r="C81" s="624" t="s">
        <v>143</v>
      </c>
    </row>
    <row r="82" spans="2:3">
      <c r="B82" s="622" t="s">
        <v>144</v>
      </c>
      <c r="C82" s="623" t="s">
        <v>145</v>
      </c>
    </row>
    <row r="83" spans="2:3">
      <c r="B83" s="622" t="s">
        <v>146</v>
      </c>
    </row>
    <row r="84" spans="2:3">
      <c r="B84" s="622" t="s">
        <v>147</v>
      </c>
    </row>
    <row r="85" spans="2:3">
      <c r="B85" s="622" t="s">
        <v>148</v>
      </c>
    </row>
    <row r="86" spans="2:3">
      <c r="B86" s="622" t="s">
        <v>149</v>
      </c>
    </row>
    <row r="87" spans="2:3">
      <c r="B87" s="622" t="s">
        <v>150</v>
      </c>
    </row>
    <row r="88" spans="2:3">
      <c r="B88" s="622" t="s">
        <v>151</v>
      </c>
    </row>
    <row r="89" spans="2:3">
      <c r="B89" s="622" t="s">
        <v>152</v>
      </c>
    </row>
    <row r="90" spans="2:3">
      <c r="B90" s="622" t="s">
        <v>153</v>
      </c>
    </row>
    <row r="91" spans="2:3">
      <c r="B91" s="622" t="s">
        <v>154</v>
      </c>
    </row>
    <row r="92" spans="2:3">
      <c r="B92" s="622" t="s">
        <v>155</v>
      </c>
    </row>
    <row r="93" spans="2:3">
      <c r="B93" s="622" t="s">
        <v>156</v>
      </c>
    </row>
    <row r="94" spans="2:3">
      <c r="B94" s="622" t="s">
        <v>157</v>
      </c>
    </row>
    <row r="95" spans="2:3">
      <c r="B95" s="622" t="s">
        <v>158</v>
      </c>
    </row>
    <row r="96" spans="2:3">
      <c r="B96" s="622" t="s">
        <v>159</v>
      </c>
    </row>
    <row r="97" spans="2:2">
      <c r="B97" s="622" t="s">
        <v>160</v>
      </c>
    </row>
    <row r="98" spans="2:2">
      <c r="B98" s="622" t="s">
        <v>161</v>
      </c>
    </row>
    <row r="99" spans="2:2">
      <c r="B99" s="622" t="s">
        <v>162</v>
      </c>
    </row>
    <row r="100" spans="2:2">
      <c r="B100" s="622" t="s">
        <v>163</v>
      </c>
    </row>
    <row r="101" spans="2:2">
      <c r="B101" s="622" t="s">
        <v>164</v>
      </c>
    </row>
    <row r="102" spans="2:2">
      <c r="B102" s="622" t="s">
        <v>165</v>
      </c>
    </row>
    <row r="103" spans="2:2">
      <c r="B103" s="622" t="s">
        <v>166</v>
      </c>
    </row>
    <row r="104" spans="2:2">
      <c r="B104" s="622" t="s">
        <v>167</v>
      </c>
    </row>
    <row r="105" spans="2:2">
      <c r="B105" s="622" t="s">
        <v>168</v>
      </c>
    </row>
    <row r="106" spans="2:2">
      <c r="B106" s="622" t="s">
        <v>169</v>
      </c>
    </row>
    <row r="107" spans="2:2">
      <c r="B107" s="622" t="s">
        <v>170</v>
      </c>
    </row>
    <row r="108" spans="2:2">
      <c r="B108" s="622" t="s">
        <v>171</v>
      </c>
    </row>
    <row r="109" spans="2:2">
      <c r="B109" s="622" t="s">
        <v>172</v>
      </c>
    </row>
    <row r="110" spans="2:2">
      <c r="B110" s="622" t="s">
        <v>173</v>
      </c>
    </row>
    <row r="111" spans="2:2">
      <c r="B111" s="622" t="s">
        <v>174</v>
      </c>
    </row>
    <row r="112" spans="2:2">
      <c r="B112" s="622" t="s">
        <v>175</v>
      </c>
    </row>
    <row r="113" spans="2:2">
      <c r="B113" s="622" t="s">
        <v>176</v>
      </c>
    </row>
    <row r="114" spans="2:2">
      <c r="B114" s="622" t="s">
        <v>177</v>
      </c>
    </row>
    <row r="115" spans="2:2">
      <c r="B115" s="622" t="s">
        <v>178</v>
      </c>
    </row>
    <row r="116" spans="2:2">
      <c r="B116" s="622" t="s">
        <v>179</v>
      </c>
    </row>
    <row r="117" spans="2:2">
      <c r="B117" s="622" t="s">
        <v>180</v>
      </c>
    </row>
    <row r="118" spans="2:2">
      <c r="B118" s="622" t="s">
        <v>181</v>
      </c>
    </row>
    <row r="119" spans="2:2">
      <c r="B119" s="622" t="s">
        <v>182</v>
      </c>
    </row>
    <row r="120" spans="2:2">
      <c r="B120" s="622" t="s">
        <v>183</v>
      </c>
    </row>
    <row r="121" spans="2:2">
      <c r="B121" s="622" t="s">
        <v>184</v>
      </c>
    </row>
    <row r="122" spans="2:2">
      <c r="B122" s="622" t="s">
        <v>185</v>
      </c>
    </row>
    <row r="123" spans="2:2">
      <c r="B123" s="622" t="s">
        <v>186</v>
      </c>
    </row>
    <row r="124" spans="2:2">
      <c r="B124" s="622" t="s">
        <v>187</v>
      </c>
    </row>
    <row r="125" spans="2:2">
      <c r="B125" s="622" t="s">
        <v>188</v>
      </c>
    </row>
    <row r="126" spans="2:2">
      <c r="B126" s="622" t="s">
        <v>189</v>
      </c>
    </row>
    <row r="127" spans="2:2">
      <c r="B127" s="622" t="s">
        <v>190</v>
      </c>
    </row>
    <row r="128" spans="2:2">
      <c r="B128" s="622" t="s">
        <v>191</v>
      </c>
    </row>
    <row r="129" spans="2:2">
      <c r="B129" s="622" t="s">
        <v>192</v>
      </c>
    </row>
    <row r="130" spans="2:2">
      <c r="B130" s="622" t="s">
        <v>193</v>
      </c>
    </row>
    <row r="131" spans="2:2">
      <c r="B131" s="622" t="s">
        <v>194</v>
      </c>
    </row>
    <row r="132" spans="2:2">
      <c r="B132" s="622" t="s">
        <v>195</v>
      </c>
    </row>
    <row r="133" spans="2:2">
      <c r="B133" s="622" t="s">
        <v>196</v>
      </c>
    </row>
    <row r="134" spans="2:2">
      <c r="B134" s="622" t="s">
        <v>197</v>
      </c>
    </row>
    <row r="135" spans="2:2">
      <c r="B135" s="622" t="s">
        <v>198</v>
      </c>
    </row>
    <row r="136" spans="2:2">
      <c r="B136" s="622" t="s">
        <v>199</v>
      </c>
    </row>
    <row r="137" spans="2:2">
      <c r="B137" s="622" t="s">
        <v>200</v>
      </c>
    </row>
    <row r="138" spans="2:2">
      <c r="B138" s="622" t="s">
        <v>201</v>
      </c>
    </row>
    <row r="139" spans="2:2">
      <c r="B139" s="622" t="s">
        <v>202</v>
      </c>
    </row>
    <row r="140" spans="2:2">
      <c r="B140" s="622" t="s">
        <v>203</v>
      </c>
    </row>
    <row r="141" spans="2:2">
      <c r="B141" s="622" t="s">
        <v>204</v>
      </c>
    </row>
    <row r="142" spans="2:2">
      <c r="B142" s="622" t="s">
        <v>205</v>
      </c>
    </row>
  </sheetData>
  <phoneticPr fontId="74" type="noConversion"/>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IT98"/>
  <sheetViews>
    <sheetView workbookViewId="0">
      <selection activeCell="F23" sqref="F23"/>
    </sheetView>
  </sheetViews>
  <sheetFormatPr defaultColWidth="8.85546875" defaultRowHeight="12.75"/>
  <cols>
    <col min="1" max="1" width="13.140625" style="506" customWidth="1"/>
    <col min="2" max="2" width="43.42578125" style="507" customWidth="1"/>
    <col min="3" max="3" width="24.28515625" style="508" customWidth="1"/>
    <col min="4" max="244" width="9.140625" style="497"/>
    <col min="245" max="254" width="8.85546875" style="497"/>
  </cols>
  <sheetData>
    <row r="1" spans="1:3" s="497" customFormat="1" ht="21" customHeight="1">
      <c r="A1" s="509" t="s">
        <v>1273</v>
      </c>
      <c r="B1" s="510"/>
      <c r="C1" s="511"/>
    </row>
    <row r="2" spans="1:3" s="497" customFormat="1" ht="47.1" customHeight="1">
      <c r="A2" s="686" t="s">
        <v>1274</v>
      </c>
      <c r="B2" s="686"/>
      <c r="C2" s="686"/>
    </row>
    <row r="3" spans="1:3" s="498" customFormat="1" ht="20.100000000000001" customHeight="1">
      <c r="A3" s="687" t="s">
        <v>1275</v>
      </c>
      <c r="B3" s="687"/>
      <c r="C3" s="687"/>
    </row>
    <row r="4" spans="1:3" s="499" customFormat="1" ht="27.95" customHeight="1">
      <c r="A4" s="512" t="s">
        <v>391</v>
      </c>
      <c r="B4" s="512" t="s">
        <v>392</v>
      </c>
      <c r="C4" s="512" t="s">
        <v>1276</v>
      </c>
    </row>
    <row r="5" spans="1:3" s="500" customFormat="1" ht="20.100000000000001" customHeight="1">
      <c r="A5" s="688" t="s">
        <v>393</v>
      </c>
      <c r="B5" s="689"/>
      <c r="C5" s="541">
        <f>SUM(C6,C11,C22,C29,C35,C39,C42,C46,C49,C55,C57,C60,C61)</f>
        <v>165479</v>
      </c>
    </row>
    <row r="6" spans="1:3" s="501" customFormat="1" ht="20.100000000000001" customHeight="1">
      <c r="A6" s="514" t="s">
        <v>1277</v>
      </c>
      <c r="B6" s="515" t="s">
        <v>1278</v>
      </c>
      <c r="C6" s="541">
        <f>SUM(C7:C10)</f>
        <v>25588</v>
      </c>
    </row>
    <row r="7" spans="1:3" s="502" customFormat="1" ht="20.100000000000001" customHeight="1">
      <c r="A7" s="516" t="s">
        <v>1279</v>
      </c>
      <c r="B7" s="517" t="s">
        <v>1280</v>
      </c>
      <c r="C7" s="496">
        <v>18745</v>
      </c>
    </row>
    <row r="8" spans="1:3" s="502" customFormat="1" ht="20.100000000000001" customHeight="1">
      <c r="A8" s="516" t="s">
        <v>1281</v>
      </c>
      <c r="B8" s="517" t="s">
        <v>1282</v>
      </c>
      <c r="C8" s="496">
        <v>4814</v>
      </c>
    </row>
    <row r="9" spans="1:3" s="502" customFormat="1" ht="20.100000000000001" customHeight="1">
      <c r="A9" s="516" t="s">
        <v>1283</v>
      </c>
      <c r="B9" s="517" t="s">
        <v>1284</v>
      </c>
      <c r="C9" s="496">
        <v>2029</v>
      </c>
    </row>
    <row r="10" spans="1:3" s="502" customFormat="1" ht="20.100000000000001" customHeight="1">
      <c r="A10" s="516" t="s">
        <v>1285</v>
      </c>
      <c r="B10" s="519" t="s">
        <v>1286</v>
      </c>
      <c r="C10" s="518"/>
    </row>
    <row r="11" spans="1:3" s="501" customFormat="1" ht="20.100000000000001" customHeight="1">
      <c r="A11" s="514" t="s">
        <v>1287</v>
      </c>
      <c r="B11" s="515" t="s">
        <v>1288</v>
      </c>
      <c r="C11" s="541">
        <f>SUM(C12:C21)</f>
        <v>1525</v>
      </c>
    </row>
    <row r="12" spans="1:3" s="502" customFormat="1" ht="20.100000000000001" customHeight="1">
      <c r="A12" s="516" t="s">
        <v>1289</v>
      </c>
      <c r="B12" s="519" t="s">
        <v>1290</v>
      </c>
      <c r="C12" s="496">
        <v>1438</v>
      </c>
    </row>
    <row r="13" spans="1:3" s="502" customFormat="1" ht="20.100000000000001" customHeight="1">
      <c r="A13" s="516" t="s">
        <v>1291</v>
      </c>
      <c r="B13" s="517" t="s">
        <v>1292</v>
      </c>
      <c r="C13" s="520"/>
    </row>
    <row r="14" spans="1:3" s="502" customFormat="1" ht="20.100000000000001" customHeight="1">
      <c r="A14" s="516" t="s">
        <v>1293</v>
      </c>
      <c r="B14" s="517" t="s">
        <v>1294</v>
      </c>
      <c r="C14" s="520"/>
    </row>
    <row r="15" spans="1:3" s="502" customFormat="1" ht="20.100000000000001" customHeight="1">
      <c r="A15" s="516" t="s">
        <v>1295</v>
      </c>
      <c r="B15" s="517" t="s">
        <v>1296</v>
      </c>
      <c r="C15" s="520"/>
    </row>
    <row r="16" spans="1:3" s="502" customFormat="1" ht="20.100000000000001" customHeight="1">
      <c r="A16" s="516" t="s">
        <v>1297</v>
      </c>
      <c r="B16" s="517" t="s">
        <v>1298</v>
      </c>
      <c r="C16" s="496">
        <v>4</v>
      </c>
    </row>
    <row r="17" spans="1:3" s="502" customFormat="1" ht="20.100000000000001" customHeight="1">
      <c r="A17" s="516" t="s">
        <v>1299</v>
      </c>
      <c r="B17" s="517" t="s">
        <v>1300</v>
      </c>
      <c r="C17" s="518"/>
    </row>
    <row r="18" spans="1:3" s="502" customFormat="1" ht="20.100000000000001" customHeight="1">
      <c r="A18" s="516" t="s">
        <v>1301</v>
      </c>
      <c r="B18" s="517" t="s">
        <v>1302</v>
      </c>
      <c r="C18" s="520"/>
    </row>
    <row r="19" spans="1:3" s="502" customFormat="1" ht="20.100000000000001" customHeight="1">
      <c r="A19" s="516" t="s">
        <v>1303</v>
      </c>
      <c r="B19" s="517" t="s">
        <v>1304</v>
      </c>
      <c r="C19" s="496">
        <v>83</v>
      </c>
    </row>
    <row r="20" spans="1:3" s="502" customFormat="1" ht="20.100000000000001" customHeight="1">
      <c r="A20" s="516" t="s">
        <v>1305</v>
      </c>
      <c r="B20" s="517" t="s">
        <v>1306</v>
      </c>
      <c r="C20" s="520"/>
    </row>
    <row r="21" spans="1:3" s="502" customFormat="1" ht="20.100000000000001" customHeight="1">
      <c r="A21" s="516" t="s">
        <v>1307</v>
      </c>
      <c r="B21" s="517" t="s">
        <v>1308</v>
      </c>
      <c r="C21" s="520"/>
    </row>
    <row r="22" spans="1:3" s="501" customFormat="1" ht="20.100000000000001" customHeight="1">
      <c r="A22" s="514" t="s">
        <v>1309</v>
      </c>
      <c r="B22" s="515" t="s">
        <v>1310</v>
      </c>
      <c r="C22" s="541">
        <f>SUM(C23:C28)</f>
        <v>1</v>
      </c>
    </row>
    <row r="23" spans="1:3" s="502" customFormat="1" ht="20.100000000000001" customHeight="1">
      <c r="A23" s="516" t="s">
        <v>1311</v>
      </c>
      <c r="B23" s="517" t="s">
        <v>1312</v>
      </c>
      <c r="C23" s="513"/>
    </row>
    <row r="24" spans="1:3" s="502" customFormat="1" ht="20.100000000000001" customHeight="1">
      <c r="A24" s="516" t="s">
        <v>1313</v>
      </c>
      <c r="B24" s="517" t="s">
        <v>1314</v>
      </c>
      <c r="C24" s="513"/>
    </row>
    <row r="25" spans="1:3" s="501" customFormat="1" ht="20.100000000000001" customHeight="1">
      <c r="A25" s="516" t="s">
        <v>1315</v>
      </c>
      <c r="B25" s="517" t="s">
        <v>1316</v>
      </c>
      <c r="C25" s="513"/>
    </row>
    <row r="26" spans="1:3" s="502" customFormat="1" ht="20.100000000000001" customHeight="1">
      <c r="A26" s="516" t="s">
        <v>1317</v>
      </c>
      <c r="B26" s="517" t="s">
        <v>1318</v>
      </c>
      <c r="C26" s="496">
        <v>1</v>
      </c>
    </row>
    <row r="27" spans="1:3" s="502" customFormat="1" ht="20.100000000000001" customHeight="1">
      <c r="A27" s="516" t="s">
        <v>1319</v>
      </c>
      <c r="B27" s="517" t="s">
        <v>1320</v>
      </c>
      <c r="C27" s="513"/>
    </row>
    <row r="28" spans="1:3" s="501" customFormat="1" ht="20.100000000000001" customHeight="1">
      <c r="A28" s="516" t="s">
        <v>1321</v>
      </c>
      <c r="B28" s="517" t="s">
        <v>1322</v>
      </c>
      <c r="C28" s="513"/>
    </row>
    <row r="29" spans="1:3" s="501" customFormat="1" ht="20.100000000000001" customHeight="1">
      <c r="A29" s="514" t="s">
        <v>1323</v>
      </c>
      <c r="B29" s="515" t="s">
        <v>1324</v>
      </c>
      <c r="C29" s="513"/>
    </row>
    <row r="30" spans="1:3" s="501" customFormat="1" ht="20.100000000000001" customHeight="1">
      <c r="A30" s="516" t="s">
        <v>1325</v>
      </c>
      <c r="B30" s="517" t="s">
        <v>1312</v>
      </c>
      <c r="C30" s="513"/>
    </row>
    <row r="31" spans="1:3" s="502" customFormat="1" ht="20.100000000000001" customHeight="1">
      <c r="A31" s="516" t="s">
        <v>1326</v>
      </c>
      <c r="B31" s="517" t="s">
        <v>1314</v>
      </c>
      <c r="C31" s="513"/>
    </row>
    <row r="32" spans="1:3" s="502" customFormat="1" ht="20.100000000000001" customHeight="1">
      <c r="A32" s="516" t="s">
        <v>1327</v>
      </c>
      <c r="B32" s="517" t="s">
        <v>1316</v>
      </c>
      <c r="C32" s="513"/>
    </row>
    <row r="33" spans="1:3" s="503" customFormat="1" ht="20.100000000000001" customHeight="1">
      <c r="A33" s="516" t="s">
        <v>1328</v>
      </c>
      <c r="B33" s="517" t="s">
        <v>1318</v>
      </c>
      <c r="C33" s="513"/>
    </row>
    <row r="34" spans="1:3" s="504" customFormat="1" ht="20.100000000000001" customHeight="1">
      <c r="A34" s="516">
        <v>50499</v>
      </c>
      <c r="B34" s="517" t="s">
        <v>1322</v>
      </c>
      <c r="C34" s="513"/>
    </row>
    <row r="35" spans="1:3" s="504" customFormat="1" ht="20.100000000000001" customHeight="1">
      <c r="A35" s="514">
        <v>505</v>
      </c>
      <c r="B35" s="515" t="s">
        <v>1329</v>
      </c>
      <c r="C35" s="541">
        <f>SUM(C36:C38)</f>
        <v>95552</v>
      </c>
    </row>
    <row r="36" spans="1:3" s="505" customFormat="1" ht="20.100000000000001" customHeight="1">
      <c r="A36" s="516">
        <v>50501</v>
      </c>
      <c r="B36" s="519" t="s">
        <v>1330</v>
      </c>
      <c r="C36" s="496">
        <v>94352</v>
      </c>
    </row>
    <row r="37" spans="1:3" s="505" customFormat="1" ht="20.100000000000001" customHeight="1">
      <c r="A37" s="516">
        <v>50502</v>
      </c>
      <c r="B37" s="517" t="s">
        <v>1331</v>
      </c>
      <c r="C37" s="496">
        <v>1200</v>
      </c>
    </row>
    <row r="38" spans="1:3" s="505" customFormat="1" ht="20.100000000000001" customHeight="1">
      <c r="A38" s="516">
        <v>50599</v>
      </c>
      <c r="B38" s="517" t="s">
        <v>1332</v>
      </c>
      <c r="C38" s="520"/>
    </row>
    <row r="39" spans="1:3" s="504" customFormat="1" ht="20.100000000000001" customHeight="1">
      <c r="A39" s="514">
        <v>506</v>
      </c>
      <c r="B39" s="515" t="s">
        <v>1333</v>
      </c>
      <c r="C39" s="513"/>
    </row>
    <row r="40" spans="1:3" s="504" customFormat="1" ht="20.100000000000001" customHeight="1">
      <c r="A40" s="516">
        <v>50601</v>
      </c>
      <c r="B40" s="519" t="s">
        <v>1334</v>
      </c>
      <c r="C40" s="513"/>
    </row>
    <row r="41" spans="1:3" s="504" customFormat="1" ht="20.100000000000001" customHeight="1">
      <c r="A41" s="516">
        <v>50602</v>
      </c>
      <c r="B41" s="517" t="s">
        <v>1335</v>
      </c>
      <c r="C41" s="513"/>
    </row>
    <row r="42" spans="1:3" s="504" customFormat="1" ht="20.100000000000001" customHeight="1">
      <c r="A42" s="514" t="s">
        <v>1336</v>
      </c>
      <c r="B42" s="521" t="s">
        <v>1337</v>
      </c>
      <c r="C42" s="513"/>
    </row>
    <row r="43" spans="1:3" s="504" customFormat="1" ht="20.100000000000001" customHeight="1">
      <c r="A43" s="516">
        <v>50701</v>
      </c>
      <c r="B43" s="519" t="s">
        <v>1338</v>
      </c>
      <c r="C43" s="513"/>
    </row>
    <row r="44" spans="1:3" s="504" customFormat="1" ht="20.100000000000001" customHeight="1">
      <c r="A44" s="516">
        <v>50702</v>
      </c>
      <c r="B44" s="519" t="s">
        <v>1339</v>
      </c>
      <c r="C44" s="513"/>
    </row>
    <row r="45" spans="1:3" s="504" customFormat="1" ht="20.100000000000001" customHeight="1">
      <c r="A45" s="516">
        <v>50799</v>
      </c>
      <c r="B45" s="517" t="s">
        <v>1340</v>
      </c>
      <c r="C45" s="513"/>
    </row>
    <row r="46" spans="1:3" s="504" customFormat="1" ht="20.100000000000001" customHeight="1">
      <c r="A46" s="514" t="s">
        <v>1341</v>
      </c>
      <c r="B46" s="521" t="s">
        <v>1342</v>
      </c>
      <c r="C46" s="513"/>
    </row>
    <row r="47" spans="1:3" s="504" customFormat="1" ht="20.100000000000001" customHeight="1">
      <c r="A47" s="516">
        <v>50803</v>
      </c>
      <c r="B47" s="517" t="s">
        <v>1343</v>
      </c>
      <c r="C47" s="513"/>
    </row>
    <row r="48" spans="1:3" s="504" customFormat="1" ht="20.100000000000001" customHeight="1">
      <c r="A48" s="516">
        <v>50804</v>
      </c>
      <c r="B48" s="519" t="s">
        <v>1344</v>
      </c>
      <c r="C48" s="513"/>
    </row>
    <row r="49" spans="1:4" s="504" customFormat="1" ht="20.100000000000001" customHeight="1">
      <c r="A49" s="522" t="s">
        <v>1345</v>
      </c>
      <c r="B49" s="521" t="s">
        <v>1346</v>
      </c>
      <c r="C49" s="541">
        <f>SUM(C50:C54)</f>
        <v>298</v>
      </c>
    </row>
    <row r="50" spans="1:4" s="505" customFormat="1" ht="20.100000000000001" customHeight="1">
      <c r="A50" s="516">
        <v>50901</v>
      </c>
      <c r="B50" s="517" t="s">
        <v>1347</v>
      </c>
      <c r="C50" s="496">
        <v>298</v>
      </c>
    </row>
    <row r="51" spans="1:4" s="505" customFormat="1" ht="20.100000000000001" customHeight="1">
      <c r="A51" s="516">
        <v>50902</v>
      </c>
      <c r="B51" s="519" t="s">
        <v>1348</v>
      </c>
      <c r="C51" s="520"/>
    </row>
    <row r="52" spans="1:4" s="505" customFormat="1" ht="20.100000000000001" customHeight="1">
      <c r="A52" s="516">
        <v>50903</v>
      </c>
      <c r="B52" s="517" t="s">
        <v>1349</v>
      </c>
      <c r="C52" s="520"/>
    </row>
    <row r="53" spans="1:4" s="505" customFormat="1" ht="20.100000000000001" customHeight="1">
      <c r="A53" s="516">
        <v>50905</v>
      </c>
      <c r="B53" s="523" t="s">
        <v>1350</v>
      </c>
      <c r="C53" s="520"/>
    </row>
    <row r="54" spans="1:4" s="505" customFormat="1" ht="20.100000000000001" customHeight="1">
      <c r="A54" s="516">
        <v>50999</v>
      </c>
      <c r="B54" s="517" t="s">
        <v>1351</v>
      </c>
      <c r="C54" s="520"/>
    </row>
    <row r="55" spans="1:4" s="504" customFormat="1" ht="20.100000000000001" customHeight="1">
      <c r="A55" s="514" t="s">
        <v>1352</v>
      </c>
      <c r="B55" s="521" t="s">
        <v>1353</v>
      </c>
      <c r="C55" s="541">
        <f>C56</f>
        <v>35120</v>
      </c>
    </row>
    <row r="56" spans="1:4" s="505" customFormat="1" ht="20.100000000000001" customHeight="1">
      <c r="A56" s="516">
        <v>51002</v>
      </c>
      <c r="B56" s="517" t="s">
        <v>1354</v>
      </c>
      <c r="C56" s="496">
        <v>35120</v>
      </c>
    </row>
    <row r="57" spans="1:4" s="504" customFormat="1" ht="20.100000000000001" customHeight="1">
      <c r="A57" s="514" t="s">
        <v>1355</v>
      </c>
      <c r="B57" s="515" t="s">
        <v>1356</v>
      </c>
      <c r="C57" s="541">
        <f>C58</f>
        <v>7395</v>
      </c>
    </row>
    <row r="58" spans="1:4" s="504" customFormat="1" ht="20.100000000000001" customHeight="1">
      <c r="A58" s="516">
        <v>51101</v>
      </c>
      <c r="B58" s="517" t="s">
        <v>1357</v>
      </c>
      <c r="C58" s="496">
        <v>7395</v>
      </c>
      <c r="D58" s="525"/>
    </row>
    <row r="59" spans="1:4" s="504" customFormat="1" ht="20.100000000000001" customHeight="1">
      <c r="A59" s="516">
        <v>51103</v>
      </c>
      <c r="B59" s="519" t="s">
        <v>1358</v>
      </c>
      <c r="C59" s="513"/>
    </row>
    <row r="60" spans="1:4" s="504" customFormat="1" ht="20.100000000000001" customHeight="1">
      <c r="A60" s="514" t="s">
        <v>1359</v>
      </c>
      <c r="B60" s="526" t="s">
        <v>1360</v>
      </c>
      <c r="C60" s="513"/>
    </row>
    <row r="61" spans="1:4" s="504" customFormat="1" ht="20.100000000000001" customHeight="1">
      <c r="A61" s="514">
        <v>599</v>
      </c>
      <c r="B61" s="526" t="s">
        <v>1361</v>
      </c>
      <c r="C61" s="513"/>
    </row>
    <row r="62" spans="1:4" s="504" customFormat="1">
      <c r="A62" s="508"/>
    </row>
    <row r="63" spans="1:4" s="504" customFormat="1">
      <c r="A63" s="508"/>
    </row>
    <row r="64" spans="1:4" s="504" customFormat="1">
      <c r="A64" s="508"/>
    </row>
    <row r="65" spans="1:1" s="504" customFormat="1">
      <c r="A65" s="508"/>
    </row>
    <row r="66" spans="1:1" s="504" customFormat="1">
      <c r="A66" s="508"/>
    </row>
    <row r="67" spans="1:1" s="504" customFormat="1">
      <c r="A67" s="508"/>
    </row>
    <row r="68" spans="1:1" s="504" customFormat="1">
      <c r="A68" s="508"/>
    </row>
    <row r="69" spans="1:1" s="504" customFormat="1">
      <c r="A69" s="508"/>
    </row>
    <row r="70" spans="1:1" s="504" customFormat="1">
      <c r="A70" s="508"/>
    </row>
    <row r="71" spans="1:1" s="504" customFormat="1">
      <c r="A71" s="508"/>
    </row>
    <row r="72" spans="1:1" s="504" customFormat="1">
      <c r="A72" s="508"/>
    </row>
    <row r="73" spans="1:1" s="504" customFormat="1">
      <c r="A73" s="508"/>
    </row>
    <row r="74" spans="1:1" s="504" customFormat="1">
      <c r="A74" s="508"/>
    </row>
    <row r="75" spans="1:1" s="504" customFormat="1">
      <c r="A75" s="508"/>
    </row>
    <row r="76" spans="1:1" s="504" customFormat="1">
      <c r="A76" s="508"/>
    </row>
    <row r="77" spans="1:1" s="504" customFormat="1">
      <c r="A77" s="508"/>
    </row>
    <row r="78" spans="1:1" s="504" customFormat="1">
      <c r="A78" s="508"/>
    </row>
    <row r="79" spans="1:1" s="504" customFormat="1">
      <c r="A79" s="508"/>
    </row>
    <row r="80" spans="1:1" s="504" customFormat="1">
      <c r="A80" s="508"/>
    </row>
    <row r="81" spans="1:1" s="504" customFormat="1">
      <c r="A81" s="508"/>
    </row>
    <row r="82" spans="1:1" s="504" customFormat="1">
      <c r="A82" s="508"/>
    </row>
    <row r="83" spans="1:1" s="504" customFormat="1">
      <c r="A83" s="508"/>
    </row>
    <row r="84" spans="1:1" s="504" customFormat="1">
      <c r="A84" s="508"/>
    </row>
    <row r="85" spans="1:1" s="504" customFormat="1">
      <c r="A85" s="508"/>
    </row>
    <row r="86" spans="1:1" s="504" customFormat="1">
      <c r="A86" s="508"/>
    </row>
    <row r="87" spans="1:1" s="504" customFormat="1">
      <c r="A87" s="508"/>
    </row>
    <row r="88" spans="1:1" s="504" customFormat="1">
      <c r="A88" s="508"/>
    </row>
    <row r="89" spans="1:1" s="504" customFormat="1">
      <c r="A89" s="508"/>
    </row>
    <row r="90" spans="1:1" s="504" customFormat="1">
      <c r="A90" s="508"/>
    </row>
    <row r="91" spans="1:1" s="504" customFormat="1">
      <c r="A91" s="508"/>
    </row>
    <row r="92" spans="1:1" s="504" customFormat="1">
      <c r="A92" s="508"/>
    </row>
    <row r="93" spans="1:1" s="504" customFormat="1">
      <c r="A93" s="508"/>
    </row>
    <row r="94" spans="1:1" s="504" customFormat="1">
      <c r="A94" s="508"/>
    </row>
    <row r="95" spans="1:1" s="504" customFormat="1">
      <c r="A95" s="508"/>
    </row>
    <row r="96" spans="1:1" s="504" customFormat="1">
      <c r="A96" s="508"/>
    </row>
    <row r="97" spans="1:1" s="504" customFormat="1">
      <c r="A97" s="508"/>
    </row>
    <row r="98" spans="1:1" s="504" customFormat="1">
      <c r="A98" s="508"/>
    </row>
  </sheetData>
  <mergeCells count="3">
    <mergeCell ref="A2:C2"/>
    <mergeCell ref="A3:C3"/>
    <mergeCell ref="A5:B5"/>
  </mergeCells>
  <phoneticPr fontId="74" type="noConversion"/>
  <pageMargins left="0.75138888888888899" right="0.75138888888888899" top="1" bottom="1" header="0.5" footer="0.5"/>
  <pageSetup paperSize="9" orientation="portrait"/>
</worksheet>
</file>

<file path=xl/worksheets/sheet11.xml><?xml version="1.0" encoding="utf-8"?>
<worksheet xmlns="http://schemas.openxmlformats.org/spreadsheetml/2006/main" xmlns:r="http://schemas.openxmlformats.org/officeDocument/2006/relationships">
  <sheetPr>
    <pageSetUpPr fitToPage="1"/>
  </sheetPr>
  <dimension ref="A1:C35"/>
  <sheetViews>
    <sheetView workbookViewId="0">
      <selection activeCell="C30" sqref="C30"/>
    </sheetView>
  </sheetViews>
  <sheetFormatPr defaultColWidth="8.85546875" defaultRowHeight="12.75"/>
  <cols>
    <col min="1" max="1" width="8.85546875" style="490"/>
    <col min="2" max="2" width="48.42578125" style="490" customWidth="1"/>
    <col min="3" max="3" width="24.28515625" style="490" customWidth="1"/>
    <col min="4" max="16384" width="8.85546875" style="490"/>
  </cols>
  <sheetData>
    <row r="1" spans="1:3" ht="18.95" customHeight="1">
      <c r="A1" s="700" t="s">
        <v>1362</v>
      </c>
      <c r="B1" s="700"/>
      <c r="C1" s="491"/>
    </row>
    <row r="2" spans="1:3" ht="50.1" customHeight="1">
      <c r="A2" s="701" t="s">
        <v>1363</v>
      </c>
      <c r="B2" s="701"/>
      <c r="C2" s="702"/>
    </row>
    <row r="3" spans="1:3" ht="18.95" customHeight="1">
      <c r="A3" s="492"/>
      <c r="B3" s="257"/>
      <c r="C3" s="493" t="s">
        <v>307</v>
      </c>
    </row>
    <row r="4" spans="1:3" ht="24" customHeight="1">
      <c r="A4" s="703" t="s">
        <v>1364</v>
      </c>
      <c r="B4" s="703"/>
      <c r="C4" s="494" t="s">
        <v>310</v>
      </c>
    </row>
    <row r="5" spans="1:3" ht="20.100000000000001" customHeight="1">
      <c r="A5" s="704" t="s">
        <v>1365</v>
      </c>
      <c r="B5" s="704"/>
      <c r="C5" s="495">
        <f>C6+C13</f>
        <v>135362</v>
      </c>
    </row>
    <row r="6" spans="1:3" ht="21.95" customHeight="1">
      <c r="A6" s="705" t="s">
        <v>1366</v>
      </c>
      <c r="B6" s="705"/>
      <c r="C6" s="495">
        <f>SUM(C7:C12)</f>
        <v>25362</v>
      </c>
    </row>
    <row r="7" spans="1:3" ht="21.95" customHeight="1">
      <c r="A7" s="696" t="s">
        <v>1367</v>
      </c>
      <c r="B7" s="696"/>
      <c r="C7" s="496">
        <v>1656</v>
      </c>
    </row>
    <row r="8" spans="1:3" ht="21.95" customHeight="1">
      <c r="A8" s="699" t="s">
        <v>1368</v>
      </c>
      <c r="B8" s="699"/>
      <c r="C8" s="496">
        <v>240</v>
      </c>
    </row>
    <row r="9" spans="1:3" ht="21.95" customHeight="1">
      <c r="A9" s="696" t="s">
        <v>1369</v>
      </c>
      <c r="B9" s="696"/>
      <c r="C9" s="496">
        <v>5971</v>
      </c>
    </row>
    <row r="10" spans="1:3" ht="21.95" customHeight="1">
      <c r="A10" s="696" t="s">
        <v>1370</v>
      </c>
      <c r="B10" s="696"/>
      <c r="C10" s="496">
        <v>794</v>
      </c>
    </row>
    <row r="11" spans="1:3" ht="21.95" customHeight="1">
      <c r="A11" s="696" t="s">
        <v>1371</v>
      </c>
      <c r="B11" s="696"/>
      <c r="C11" s="496">
        <v>16345</v>
      </c>
    </row>
    <row r="12" spans="1:3" ht="21.95" customHeight="1">
      <c r="A12" s="696" t="s">
        <v>1372</v>
      </c>
      <c r="B12" s="696"/>
      <c r="C12" s="496">
        <v>356</v>
      </c>
    </row>
    <row r="13" spans="1:3" ht="21.95" customHeight="1">
      <c r="A13" s="697" t="s">
        <v>1373</v>
      </c>
      <c r="B13" s="698"/>
      <c r="C13" s="495">
        <f>SUM(C14:C26)</f>
        <v>110000</v>
      </c>
    </row>
    <row r="14" spans="1:3" ht="21.95" customHeight="1">
      <c r="A14" s="692" t="s">
        <v>1374</v>
      </c>
      <c r="B14" s="693"/>
      <c r="C14" s="496">
        <v>9388</v>
      </c>
    </row>
    <row r="15" spans="1:3" ht="21.95" customHeight="1">
      <c r="A15" s="693" t="s">
        <v>1375</v>
      </c>
      <c r="B15" s="692"/>
      <c r="C15" s="496">
        <v>14117</v>
      </c>
    </row>
    <row r="16" spans="1:3" ht="21.95" customHeight="1">
      <c r="A16" s="693" t="s">
        <v>1376</v>
      </c>
      <c r="B16" s="692"/>
      <c r="C16" s="496">
        <v>569</v>
      </c>
    </row>
    <row r="17" spans="1:3" ht="21.95" customHeight="1">
      <c r="A17" s="693" t="s">
        <v>1377</v>
      </c>
      <c r="B17" s="692"/>
      <c r="C17" s="496">
        <v>0</v>
      </c>
    </row>
    <row r="18" spans="1:3" ht="21.95" customHeight="1">
      <c r="A18" s="693" t="s">
        <v>1378</v>
      </c>
      <c r="B18" s="692"/>
      <c r="C18" s="496">
        <v>-2242</v>
      </c>
    </row>
    <row r="19" spans="1:3" ht="21.95" customHeight="1">
      <c r="A19" s="693" t="s">
        <v>1379</v>
      </c>
      <c r="B19" s="692"/>
      <c r="C19" s="496">
        <v>900</v>
      </c>
    </row>
    <row r="20" spans="1:3" ht="21.95" customHeight="1">
      <c r="A20" s="693" t="s">
        <v>1380</v>
      </c>
      <c r="B20" s="692"/>
      <c r="C20" s="496">
        <v>0</v>
      </c>
    </row>
    <row r="21" spans="1:3" ht="21.95" customHeight="1">
      <c r="A21" s="693" t="s">
        <v>1381</v>
      </c>
      <c r="B21" s="692"/>
      <c r="C21" s="496">
        <v>4775</v>
      </c>
    </row>
    <row r="22" spans="1:3" ht="21.95" customHeight="1">
      <c r="A22" s="693" t="s">
        <v>1382</v>
      </c>
      <c r="B22" s="692"/>
      <c r="C22" s="496">
        <v>0</v>
      </c>
    </row>
    <row r="23" spans="1:3" ht="21.95" customHeight="1">
      <c r="A23" s="693" t="s">
        <v>1383</v>
      </c>
      <c r="B23" s="692"/>
      <c r="C23" s="496">
        <v>0</v>
      </c>
    </row>
    <row r="24" spans="1:3" ht="21.95" customHeight="1">
      <c r="A24" s="694" t="s">
        <v>1384</v>
      </c>
      <c r="B24" s="695"/>
      <c r="C24" s="496">
        <v>1700</v>
      </c>
    </row>
    <row r="25" spans="1:3" ht="21.95" customHeight="1">
      <c r="A25" s="693" t="s">
        <v>1385</v>
      </c>
      <c r="B25" s="693"/>
      <c r="C25" s="496">
        <v>27652</v>
      </c>
    </row>
    <row r="26" spans="1:3" ht="21.95" customHeight="1">
      <c r="A26" s="692" t="s">
        <v>1386</v>
      </c>
      <c r="B26" s="693"/>
      <c r="C26" s="496">
        <f>SUM(C27:C35)</f>
        <v>53141</v>
      </c>
    </row>
    <row r="27" spans="1:3" ht="21.95" customHeight="1">
      <c r="A27" s="692" t="s">
        <v>1387</v>
      </c>
      <c r="B27" s="692"/>
      <c r="C27" s="496">
        <v>1909</v>
      </c>
    </row>
    <row r="28" spans="1:3" ht="21.95" customHeight="1">
      <c r="A28" s="691" t="s">
        <v>1388</v>
      </c>
      <c r="B28" s="691"/>
      <c r="C28" s="496">
        <v>9729</v>
      </c>
    </row>
    <row r="29" spans="1:3" ht="21.95" customHeight="1">
      <c r="A29" s="691" t="s">
        <v>1389</v>
      </c>
      <c r="B29" s="691"/>
      <c r="C29" s="496">
        <v>20293</v>
      </c>
    </row>
    <row r="30" spans="1:3" ht="21.95" customHeight="1">
      <c r="A30" s="690" t="s">
        <v>1390</v>
      </c>
      <c r="B30" s="690"/>
      <c r="C30" s="496">
        <v>6193</v>
      </c>
    </row>
    <row r="31" spans="1:3" ht="21.95" customHeight="1">
      <c r="A31" s="690" t="s">
        <v>1391</v>
      </c>
      <c r="B31" s="690"/>
      <c r="C31" s="496">
        <v>0</v>
      </c>
    </row>
    <row r="32" spans="1:3" ht="21.95" customHeight="1">
      <c r="A32" s="690" t="s">
        <v>1392</v>
      </c>
      <c r="B32" s="690"/>
      <c r="C32" s="496">
        <v>7454</v>
      </c>
    </row>
    <row r="33" spans="1:3" ht="21.95" customHeight="1">
      <c r="A33" s="691" t="s">
        <v>1393</v>
      </c>
      <c r="B33" s="691"/>
      <c r="C33" s="496">
        <v>135</v>
      </c>
    </row>
    <row r="34" spans="1:3" ht="21.95" customHeight="1">
      <c r="A34" s="690" t="s">
        <v>1394</v>
      </c>
      <c r="B34" s="690"/>
      <c r="C34" s="496">
        <v>3996</v>
      </c>
    </row>
    <row r="35" spans="1:3" ht="21.95" customHeight="1">
      <c r="A35" s="690" t="s">
        <v>1395</v>
      </c>
      <c r="B35" s="690"/>
      <c r="C35" s="496">
        <v>3432</v>
      </c>
    </row>
  </sheetData>
  <mergeCells count="34">
    <mergeCell ref="A1:B1"/>
    <mergeCell ref="A2:C2"/>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34:B34"/>
    <mergeCell ref="A35:B35"/>
    <mergeCell ref="A27:B27"/>
    <mergeCell ref="A28:B28"/>
    <mergeCell ref="A29:B29"/>
    <mergeCell ref="A30:B30"/>
    <mergeCell ref="A31:B31"/>
  </mergeCells>
  <phoneticPr fontId="74" type="noConversion"/>
  <printOptions horizontalCentered="1"/>
  <pageMargins left="0.75138888888888899" right="0.75138888888888899" top="1" bottom="1" header="0.5" footer="0.5"/>
  <pageSetup paperSize="9" scale="91" orientation="portrait"/>
</worksheet>
</file>

<file path=xl/worksheets/sheet12.xml><?xml version="1.0" encoding="utf-8"?>
<worksheet xmlns="http://schemas.openxmlformats.org/spreadsheetml/2006/main" xmlns:r="http://schemas.openxmlformats.org/officeDocument/2006/relationships">
  <dimension ref="A1:B76"/>
  <sheetViews>
    <sheetView workbookViewId="0">
      <selection activeCell="B41" sqref="B41"/>
    </sheetView>
  </sheetViews>
  <sheetFormatPr defaultColWidth="10" defaultRowHeight="14.25"/>
  <cols>
    <col min="1" max="1" width="61.85546875" style="37" customWidth="1"/>
    <col min="2" max="2" width="24.7109375" style="37" customWidth="1"/>
    <col min="3" max="16384" width="10" style="37"/>
  </cols>
  <sheetData>
    <row r="1" spans="1:2" ht="18" customHeight="1">
      <c r="A1" s="479" t="s">
        <v>1396</v>
      </c>
      <c r="B1" s="480"/>
    </row>
    <row r="2" spans="1:2" ht="36" customHeight="1">
      <c r="A2" s="706" t="s">
        <v>224</v>
      </c>
      <c r="B2" s="707"/>
    </row>
    <row r="3" spans="1:2" ht="21.95" customHeight="1">
      <c r="A3" s="481"/>
      <c r="B3" s="482" t="s">
        <v>307</v>
      </c>
    </row>
    <row r="4" spans="1:2" ht="36" customHeight="1">
      <c r="A4" s="483" t="s">
        <v>2023</v>
      </c>
      <c r="B4" s="484" t="s">
        <v>310</v>
      </c>
    </row>
    <row r="5" spans="1:2" ht="28.15" customHeight="1">
      <c r="A5" s="485" t="s">
        <v>1365</v>
      </c>
      <c r="B5" s="486">
        <f>SUM(B6,B7,B8,B9,B12,B14,B17,B20,B24,B27,B30,B32,B34,B37,B39,B41,B43,B45,B48)</f>
        <v>30000</v>
      </c>
    </row>
    <row r="6" spans="1:2" ht="24" customHeight="1">
      <c r="A6" s="487" t="s">
        <v>1397</v>
      </c>
      <c r="B6" s="488">
        <v>136</v>
      </c>
    </row>
    <row r="7" spans="1:2" ht="24" customHeight="1">
      <c r="A7" s="487" t="s">
        <v>1398</v>
      </c>
      <c r="B7" s="488">
        <v>53</v>
      </c>
    </row>
    <row r="8" spans="1:2" ht="24" customHeight="1">
      <c r="A8" s="487" t="s">
        <v>1399</v>
      </c>
      <c r="B8" s="488">
        <v>3531</v>
      </c>
    </row>
    <row r="9" spans="1:2" ht="24" customHeight="1">
      <c r="A9" s="487" t="s">
        <v>1400</v>
      </c>
      <c r="B9" s="488">
        <v>400</v>
      </c>
    </row>
    <row r="10" spans="1:2" ht="24" customHeight="1">
      <c r="A10" s="487" t="s">
        <v>1401</v>
      </c>
      <c r="B10" s="488">
        <v>50</v>
      </c>
    </row>
    <row r="11" spans="1:2" ht="24" customHeight="1">
      <c r="A11" s="487" t="s">
        <v>1402</v>
      </c>
      <c r="B11" s="488">
        <v>300</v>
      </c>
    </row>
    <row r="12" spans="1:2" ht="24" customHeight="1">
      <c r="A12" s="487" t="s">
        <v>1403</v>
      </c>
      <c r="B12" s="488">
        <v>1109</v>
      </c>
    </row>
    <row r="13" spans="1:2" ht="24" customHeight="1">
      <c r="A13" s="487" t="s">
        <v>1404</v>
      </c>
      <c r="B13" s="488">
        <v>300</v>
      </c>
    </row>
    <row r="14" spans="1:2" ht="24" customHeight="1">
      <c r="A14" s="487" t="s">
        <v>1405</v>
      </c>
      <c r="B14" s="488">
        <v>137</v>
      </c>
    </row>
    <row r="15" spans="1:2" ht="24" customHeight="1">
      <c r="A15" s="487" t="s">
        <v>1406</v>
      </c>
      <c r="B15" s="488">
        <v>30</v>
      </c>
    </row>
    <row r="16" spans="1:2" ht="24" customHeight="1">
      <c r="A16" s="487" t="s">
        <v>1407</v>
      </c>
      <c r="B16" s="488"/>
    </row>
    <row r="17" spans="1:2" ht="24" customHeight="1">
      <c r="A17" s="487" t="s">
        <v>1408</v>
      </c>
      <c r="B17" s="488">
        <v>667</v>
      </c>
    </row>
    <row r="18" spans="1:2" ht="24" customHeight="1">
      <c r="A18" s="487" t="s">
        <v>1409</v>
      </c>
      <c r="B18" s="488"/>
    </row>
    <row r="19" spans="1:2" ht="24" customHeight="1">
      <c r="A19" s="487" t="s">
        <v>1407</v>
      </c>
      <c r="B19" s="488"/>
    </row>
    <row r="20" spans="1:2" ht="24" customHeight="1">
      <c r="A20" s="487" t="s">
        <v>1410</v>
      </c>
      <c r="B20" s="488">
        <v>8162</v>
      </c>
    </row>
    <row r="21" spans="1:2" ht="24" customHeight="1">
      <c r="A21" s="487" t="s">
        <v>1411</v>
      </c>
      <c r="B21" s="488">
        <v>7384</v>
      </c>
    </row>
    <row r="22" spans="1:2" ht="24" customHeight="1">
      <c r="A22" s="487" t="s">
        <v>1407</v>
      </c>
      <c r="B22" s="488"/>
    </row>
    <row r="23" spans="1:2" ht="24" customHeight="1">
      <c r="A23" s="487" t="s">
        <v>1412</v>
      </c>
      <c r="B23" s="488"/>
    </row>
    <row r="24" spans="1:2" ht="24" customHeight="1">
      <c r="A24" s="487" t="s">
        <v>1413</v>
      </c>
      <c r="B24" s="488">
        <v>6568</v>
      </c>
    </row>
    <row r="25" spans="1:2" ht="24" customHeight="1">
      <c r="A25" s="487" t="s">
        <v>1414</v>
      </c>
      <c r="B25" s="488">
        <v>6478</v>
      </c>
    </row>
    <row r="26" spans="1:2" ht="24" customHeight="1">
      <c r="A26" s="487" t="s">
        <v>1412</v>
      </c>
      <c r="B26" s="488"/>
    </row>
    <row r="27" spans="1:2" ht="24" customHeight="1">
      <c r="A27" s="487" t="s">
        <v>1415</v>
      </c>
      <c r="B27" s="488">
        <v>2893</v>
      </c>
    </row>
    <row r="28" spans="1:2" ht="24" customHeight="1">
      <c r="A28" s="487" t="s">
        <v>1416</v>
      </c>
      <c r="B28" s="488"/>
    </row>
    <row r="29" spans="1:2" ht="24" customHeight="1">
      <c r="A29" s="487" t="s">
        <v>1407</v>
      </c>
      <c r="B29" s="488">
        <v>1711</v>
      </c>
    </row>
    <row r="30" spans="1:2" ht="24" customHeight="1">
      <c r="A30" s="487" t="s">
        <v>1417</v>
      </c>
      <c r="B30" s="488">
        <v>180</v>
      </c>
    </row>
    <row r="31" spans="1:2" ht="24" customHeight="1">
      <c r="A31" s="487" t="s">
        <v>1418</v>
      </c>
      <c r="B31" s="488">
        <v>180</v>
      </c>
    </row>
    <row r="32" spans="1:2" ht="24" customHeight="1">
      <c r="A32" s="487" t="s">
        <v>1419</v>
      </c>
      <c r="B32" s="488">
        <v>236</v>
      </c>
    </row>
    <row r="33" spans="1:2" ht="24" customHeight="1">
      <c r="A33" s="487" t="s">
        <v>1420</v>
      </c>
      <c r="B33" s="488">
        <v>236</v>
      </c>
    </row>
    <row r="34" spans="1:2" ht="24" customHeight="1">
      <c r="A34" s="487" t="s">
        <v>1421</v>
      </c>
      <c r="B34" s="488">
        <v>1027</v>
      </c>
    </row>
    <row r="35" spans="1:2" ht="24" customHeight="1">
      <c r="A35" s="487" t="s">
        <v>1420</v>
      </c>
      <c r="B35" s="488"/>
    </row>
    <row r="36" spans="1:2" ht="24" customHeight="1">
      <c r="A36" s="487" t="s">
        <v>1422</v>
      </c>
      <c r="B36" s="488"/>
    </row>
    <row r="37" spans="1:2" ht="24" customHeight="1">
      <c r="A37" s="487" t="s">
        <v>1423</v>
      </c>
      <c r="B37" s="488">
        <v>63</v>
      </c>
    </row>
    <row r="38" spans="1:2" ht="24" customHeight="1">
      <c r="A38" s="487" t="s">
        <v>1424</v>
      </c>
      <c r="B38" s="488">
        <v>63</v>
      </c>
    </row>
    <row r="39" spans="1:2" ht="24" customHeight="1">
      <c r="A39" s="487" t="s">
        <v>1425</v>
      </c>
      <c r="B39" s="488">
        <v>243</v>
      </c>
    </row>
    <row r="40" spans="1:2" ht="24" customHeight="1">
      <c r="A40" s="487" t="s">
        <v>1426</v>
      </c>
      <c r="B40" s="488"/>
    </row>
    <row r="41" spans="1:2" ht="24" customHeight="1">
      <c r="A41" s="487" t="s">
        <v>1427</v>
      </c>
      <c r="B41" s="488">
        <v>4506</v>
      </c>
    </row>
    <row r="42" spans="1:2" ht="24" customHeight="1">
      <c r="A42" s="487" t="s">
        <v>1414</v>
      </c>
      <c r="B42" s="488">
        <v>4506</v>
      </c>
    </row>
    <row r="43" spans="1:2" ht="24" customHeight="1">
      <c r="A43" s="487" t="s">
        <v>1428</v>
      </c>
      <c r="B43" s="488">
        <v>9</v>
      </c>
    </row>
    <row r="44" spans="1:2" ht="24" customHeight="1">
      <c r="A44" s="487" t="s">
        <v>1414</v>
      </c>
      <c r="B44" s="488"/>
    </row>
    <row r="45" spans="1:2" ht="24" customHeight="1">
      <c r="A45" s="487" t="s">
        <v>1429</v>
      </c>
      <c r="B45" s="488">
        <v>80</v>
      </c>
    </row>
    <row r="46" spans="1:2" ht="24" customHeight="1">
      <c r="A46" s="487" t="s">
        <v>1430</v>
      </c>
      <c r="B46" s="488">
        <v>80</v>
      </c>
    </row>
    <row r="47" spans="1:2" ht="24" customHeight="1">
      <c r="A47" s="487" t="s">
        <v>1431</v>
      </c>
      <c r="B47" s="488"/>
    </row>
    <row r="48" spans="1:2" ht="24" customHeight="1">
      <c r="A48" s="487" t="s">
        <v>1432</v>
      </c>
      <c r="B48" s="488">
        <v>0</v>
      </c>
    </row>
    <row r="49" spans="2:2">
      <c r="B49" s="489"/>
    </row>
    <row r="50" spans="2:2">
      <c r="B50" s="489"/>
    </row>
    <row r="51" spans="2:2">
      <c r="B51" s="489"/>
    </row>
    <row r="52" spans="2:2">
      <c r="B52" s="489"/>
    </row>
    <row r="53" spans="2:2">
      <c r="B53" s="489"/>
    </row>
    <row r="54" spans="2:2">
      <c r="B54" s="489"/>
    </row>
    <row r="55" spans="2:2">
      <c r="B55" s="489"/>
    </row>
    <row r="56" spans="2:2">
      <c r="B56" s="489"/>
    </row>
    <row r="57" spans="2:2">
      <c r="B57" s="489"/>
    </row>
    <row r="58" spans="2:2">
      <c r="B58" s="489"/>
    </row>
    <row r="59" spans="2:2">
      <c r="B59" s="489"/>
    </row>
    <row r="60" spans="2:2">
      <c r="B60" s="489"/>
    </row>
    <row r="61" spans="2:2">
      <c r="B61" s="489"/>
    </row>
    <row r="62" spans="2:2">
      <c r="B62" s="489"/>
    </row>
    <row r="63" spans="2:2">
      <c r="B63" s="489"/>
    </row>
    <row r="64" spans="2:2">
      <c r="B64" s="489"/>
    </row>
    <row r="65" spans="2:2">
      <c r="B65" s="489"/>
    </row>
    <row r="66" spans="2:2">
      <c r="B66" s="489"/>
    </row>
    <row r="67" spans="2:2">
      <c r="B67" s="489"/>
    </row>
    <row r="68" spans="2:2">
      <c r="B68" s="489"/>
    </row>
    <row r="69" spans="2:2">
      <c r="B69" s="489"/>
    </row>
    <row r="70" spans="2:2">
      <c r="B70" s="489"/>
    </row>
    <row r="71" spans="2:2">
      <c r="B71" s="489"/>
    </row>
    <row r="72" spans="2:2">
      <c r="B72" s="489"/>
    </row>
    <row r="73" spans="2:2">
      <c r="B73" s="489"/>
    </row>
    <row r="74" spans="2:2">
      <c r="B74" s="489"/>
    </row>
    <row r="75" spans="2:2">
      <c r="B75" s="489"/>
    </row>
    <row r="76" spans="2:2">
      <c r="B76" s="489"/>
    </row>
  </sheetData>
  <mergeCells count="1">
    <mergeCell ref="A2:B2"/>
  </mergeCells>
  <phoneticPr fontId="74" type="noConversion"/>
  <printOptions horizontalCentered="1"/>
  <pageMargins left="0.75138888888888899" right="0.75138888888888899" top="1" bottom="1" header="0.51180555555555596" footer="0.51180555555555596"/>
  <pageSetup paperSize="9" orientation="portrait"/>
</worksheet>
</file>

<file path=xl/worksheets/sheet13.xml><?xml version="1.0" encoding="utf-8"?>
<worksheet xmlns="http://schemas.openxmlformats.org/spreadsheetml/2006/main" xmlns:r="http://schemas.openxmlformats.org/officeDocument/2006/relationships">
  <dimension ref="A1:D30"/>
  <sheetViews>
    <sheetView workbookViewId="0">
      <selection activeCell="C18" sqref="C18"/>
    </sheetView>
  </sheetViews>
  <sheetFormatPr defaultColWidth="10" defaultRowHeight="14.25"/>
  <cols>
    <col min="1" max="4" width="21.28515625" style="37" customWidth="1"/>
    <col min="5" max="16384" width="10" style="37"/>
  </cols>
  <sheetData>
    <row r="1" spans="1:4" ht="21" customHeight="1">
      <c r="A1" s="469" t="s">
        <v>1433</v>
      </c>
      <c r="B1" s="470"/>
      <c r="C1" s="471"/>
      <c r="D1" s="471"/>
    </row>
    <row r="2" spans="1:4" ht="51.95" customHeight="1">
      <c r="A2" s="708" t="s">
        <v>1434</v>
      </c>
      <c r="B2" s="708"/>
      <c r="C2" s="708"/>
      <c r="D2" s="708"/>
    </row>
    <row r="3" spans="1:4" ht="19.149999999999999" customHeight="1">
      <c r="A3" s="472"/>
      <c r="B3" s="473"/>
      <c r="C3" s="474"/>
      <c r="D3" s="474" t="s">
        <v>307</v>
      </c>
    </row>
    <row r="4" spans="1:4" ht="24.4" customHeight="1">
      <c r="A4" s="709" t="s">
        <v>1435</v>
      </c>
      <c r="B4" s="709" t="s">
        <v>310</v>
      </c>
      <c r="C4" s="709"/>
      <c r="D4" s="709"/>
    </row>
    <row r="5" spans="1:4" ht="24.4" customHeight="1">
      <c r="A5" s="709"/>
      <c r="B5" s="475" t="s">
        <v>1436</v>
      </c>
      <c r="C5" s="476" t="s">
        <v>1437</v>
      </c>
      <c r="D5" s="476" t="s">
        <v>1438</v>
      </c>
    </row>
    <row r="6" spans="1:4" ht="30" customHeight="1">
      <c r="A6" s="477" t="s">
        <v>1439</v>
      </c>
      <c r="B6" s="654">
        <v>771</v>
      </c>
      <c r="C6" s="655">
        <v>5000</v>
      </c>
      <c r="D6" s="655">
        <v>1000</v>
      </c>
    </row>
    <row r="7" spans="1:4" ht="30" customHeight="1">
      <c r="A7" s="477" t="s">
        <v>1440</v>
      </c>
      <c r="B7" s="654">
        <v>388</v>
      </c>
      <c r="C7" s="655">
        <v>4000</v>
      </c>
      <c r="D7" s="655">
        <v>1000</v>
      </c>
    </row>
    <row r="8" spans="1:4" ht="30" customHeight="1">
      <c r="A8" s="477" t="s">
        <v>1441</v>
      </c>
      <c r="B8" s="656">
        <v>492</v>
      </c>
      <c r="C8" s="655">
        <v>3800</v>
      </c>
      <c r="D8" s="655">
        <v>600</v>
      </c>
    </row>
    <row r="9" spans="1:4" ht="30" customHeight="1">
      <c r="A9" s="477" t="s">
        <v>1442</v>
      </c>
      <c r="B9" s="656">
        <v>561</v>
      </c>
      <c r="C9" s="655">
        <v>7200</v>
      </c>
      <c r="D9" s="655">
        <v>1000</v>
      </c>
    </row>
    <row r="10" spans="1:4" ht="30" customHeight="1">
      <c r="A10" s="477" t="s">
        <v>1443</v>
      </c>
      <c r="B10" s="654">
        <v>94</v>
      </c>
      <c r="C10" s="655">
        <v>6500</v>
      </c>
      <c r="D10" s="655">
        <v>1000</v>
      </c>
    </row>
    <row r="11" spans="1:4" ht="30" customHeight="1">
      <c r="A11" s="477" t="s">
        <v>1444</v>
      </c>
      <c r="B11" s="654">
        <v>89</v>
      </c>
      <c r="C11" s="655">
        <v>6800</v>
      </c>
      <c r="D11" s="655">
        <v>400</v>
      </c>
    </row>
    <row r="12" spans="1:4" ht="30" customHeight="1">
      <c r="A12" s="477" t="s">
        <v>1445</v>
      </c>
      <c r="B12" s="656"/>
      <c r="C12" s="655">
        <v>3900</v>
      </c>
      <c r="D12" s="655">
        <v>705</v>
      </c>
    </row>
    <row r="13" spans="1:4" ht="30" customHeight="1">
      <c r="A13" s="478" t="s">
        <v>1446</v>
      </c>
      <c r="B13" s="657">
        <f>SUM(B6:B12)</f>
        <v>2395</v>
      </c>
      <c r="C13" s="657">
        <f>SUM(C6:C12)</f>
        <v>37200</v>
      </c>
      <c r="D13" s="657">
        <f>SUM(D6:D12)</f>
        <v>5705</v>
      </c>
    </row>
    <row r="14" spans="1:4">
      <c r="C14" s="471"/>
      <c r="D14" s="471"/>
    </row>
    <row r="15" spans="1:4">
      <c r="C15" s="471"/>
      <c r="D15" s="471"/>
    </row>
    <row r="16" spans="1:4">
      <c r="C16" s="471"/>
      <c r="D16" s="471"/>
    </row>
    <row r="17" spans="3:4">
      <c r="C17" s="471"/>
      <c r="D17" s="471"/>
    </row>
    <row r="18" spans="3:4">
      <c r="C18" s="471"/>
      <c r="D18" s="471"/>
    </row>
    <row r="19" spans="3:4">
      <c r="C19" s="471"/>
      <c r="D19" s="471"/>
    </row>
    <row r="20" spans="3:4">
      <c r="C20" s="471"/>
      <c r="D20" s="471"/>
    </row>
    <row r="21" spans="3:4">
      <c r="C21" s="471"/>
      <c r="D21" s="471"/>
    </row>
    <row r="22" spans="3:4">
      <c r="C22" s="471"/>
      <c r="D22" s="471"/>
    </row>
    <row r="23" spans="3:4">
      <c r="C23" s="471"/>
      <c r="D23" s="471"/>
    </row>
    <row r="24" spans="3:4">
      <c r="C24" s="471"/>
      <c r="D24" s="471"/>
    </row>
    <row r="25" spans="3:4">
      <c r="C25" s="471"/>
      <c r="D25" s="471"/>
    </row>
    <row r="26" spans="3:4">
      <c r="C26" s="471"/>
      <c r="D26" s="471"/>
    </row>
    <row r="27" spans="3:4">
      <c r="C27" s="471"/>
      <c r="D27" s="471"/>
    </row>
    <row r="28" spans="3:4">
      <c r="C28" s="471"/>
      <c r="D28" s="471"/>
    </row>
    <row r="29" spans="3:4">
      <c r="C29" s="471"/>
      <c r="D29" s="471"/>
    </row>
    <row r="30" spans="3:4">
      <c r="C30" s="471"/>
      <c r="D30" s="471"/>
    </row>
  </sheetData>
  <mergeCells count="3">
    <mergeCell ref="A2:D2"/>
    <mergeCell ref="B4:D4"/>
    <mergeCell ref="A4:A5"/>
  </mergeCells>
  <phoneticPr fontId="74" type="noConversion"/>
  <printOptions horizontalCentered="1"/>
  <pageMargins left="0.75" right="0.75" top="1" bottom="1" header="0.51" footer="0.51"/>
  <pageSetup paperSize="9" orientation="portrait"/>
</worksheet>
</file>

<file path=xl/worksheets/sheet14.xml><?xml version="1.0" encoding="utf-8"?>
<worksheet xmlns="http://schemas.openxmlformats.org/spreadsheetml/2006/main" xmlns:r="http://schemas.openxmlformats.org/officeDocument/2006/relationships">
  <dimension ref="A1:K20"/>
  <sheetViews>
    <sheetView zoomScale="80" zoomScaleNormal="80" workbookViewId="0">
      <selection activeCell="B4" sqref="B4"/>
    </sheetView>
  </sheetViews>
  <sheetFormatPr defaultColWidth="9.85546875" defaultRowHeight="14.25"/>
  <cols>
    <col min="1" max="1" width="46" style="374" customWidth="1"/>
    <col min="2" max="2" width="18.140625" style="374" customWidth="1"/>
    <col min="3" max="3" width="17.42578125" style="374" customWidth="1"/>
    <col min="4" max="4" width="17.42578125" style="375" customWidth="1"/>
    <col min="5" max="6" width="10.42578125" style="374" customWidth="1"/>
    <col min="7" max="16384" width="9.85546875" style="374"/>
  </cols>
  <sheetData>
    <row r="1" spans="1:11" s="364" customFormat="1" ht="21" customHeight="1">
      <c r="A1" s="376" t="s">
        <v>1447</v>
      </c>
      <c r="B1" s="377"/>
      <c r="C1" s="377"/>
      <c r="D1" s="378"/>
    </row>
    <row r="2" spans="1:11" s="445" customFormat="1" ht="41.1" customHeight="1">
      <c r="A2" s="710" t="s">
        <v>229</v>
      </c>
      <c r="B2" s="710"/>
      <c r="C2" s="710"/>
      <c r="D2" s="710"/>
    </row>
    <row r="3" spans="1:11" s="366" customFormat="1" ht="22.35" customHeight="1">
      <c r="A3" s="379"/>
      <c r="B3" s="380"/>
      <c r="C3" s="711" t="s">
        <v>307</v>
      </c>
      <c r="D3" s="711"/>
    </row>
    <row r="4" spans="1:11" s="446" customFormat="1" ht="36" customHeight="1">
      <c r="A4" s="435" t="s">
        <v>308</v>
      </c>
      <c r="B4" s="176" t="s">
        <v>309</v>
      </c>
      <c r="C4" s="176" t="s">
        <v>310</v>
      </c>
      <c r="D4" s="427" t="s">
        <v>311</v>
      </c>
    </row>
    <row r="5" spans="1:11" ht="35.1" customHeight="1">
      <c r="A5" s="457" t="s">
        <v>1448</v>
      </c>
      <c r="B5" s="458"/>
      <c r="C5" s="458"/>
      <c r="D5" s="459"/>
    </row>
    <row r="6" spans="1:11" ht="35.1" customHeight="1">
      <c r="A6" s="457" t="s">
        <v>1449</v>
      </c>
      <c r="B6" s="439">
        <v>583670</v>
      </c>
      <c r="C6" s="439">
        <v>550000</v>
      </c>
      <c r="D6" s="460">
        <f>(C6/B6-1)*100</f>
        <v>-5.7686706529374501</v>
      </c>
    </row>
    <row r="7" spans="1:11" ht="35.1" customHeight="1">
      <c r="A7" s="457" t="s">
        <v>1450</v>
      </c>
      <c r="B7" s="439">
        <v>300</v>
      </c>
      <c r="C7" s="439">
        <v>500</v>
      </c>
      <c r="D7" s="460">
        <f t="shared" ref="D7:D13" si="0">(C7/B7-1)*100</f>
        <v>66.6666666666667</v>
      </c>
    </row>
    <row r="8" spans="1:11" ht="35.1" customHeight="1">
      <c r="A8" s="457" t="s">
        <v>1451</v>
      </c>
      <c r="B8" s="439">
        <v>21800</v>
      </c>
      <c r="C8" s="439">
        <v>22000</v>
      </c>
      <c r="D8" s="460">
        <f t="shared" si="0"/>
        <v>0.91743119266054496</v>
      </c>
    </row>
    <row r="9" spans="1:11" ht="35.1" customHeight="1">
      <c r="A9" s="457" t="s">
        <v>1452</v>
      </c>
      <c r="B9" s="439">
        <v>385</v>
      </c>
      <c r="C9" s="439">
        <v>500</v>
      </c>
      <c r="D9" s="460">
        <f t="shared" si="0"/>
        <v>29.870129870129901</v>
      </c>
    </row>
    <row r="10" spans="1:11" ht="35.1" customHeight="1">
      <c r="A10" s="433" t="s">
        <v>1453</v>
      </c>
      <c r="B10" s="439"/>
      <c r="C10" s="439"/>
      <c r="D10" s="460"/>
    </row>
    <row r="11" spans="1:11" ht="35.1" customHeight="1">
      <c r="A11" s="433" t="s">
        <v>1454</v>
      </c>
      <c r="B11" s="439">
        <v>3896</v>
      </c>
      <c r="C11" s="439">
        <v>5070</v>
      </c>
      <c r="D11" s="460">
        <f t="shared" si="0"/>
        <v>30.133470225872699</v>
      </c>
    </row>
    <row r="12" spans="1:11" ht="35.1" customHeight="1">
      <c r="A12" s="457" t="s">
        <v>1455</v>
      </c>
      <c r="B12" s="392"/>
      <c r="C12" s="392"/>
      <c r="D12" s="460"/>
    </row>
    <row r="13" spans="1:11" s="446" customFormat="1" ht="35.1" customHeight="1">
      <c r="A13" s="435" t="s">
        <v>1456</v>
      </c>
      <c r="B13" s="461">
        <f>SUM(B5:B12)</f>
        <v>610051</v>
      </c>
      <c r="C13" s="461">
        <f>SUM(C5:C12)</f>
        <v>578070</v>
      </c>
      <c r="D13" s="443">
        <f t="shared" si="0"/>
        <v>-5.2423485905276799</v>
      </c>
    </row>
    <row r="14" spans="1:11" s="446" customFormat="1" ht="35.1" customHeight="1">
      <c r="A14" s="462" t="s">
        <v>337</v>
      </c>
      <c r="B14" s="463">
        <f>SUM(B15:B18)</f>
        <v>167685</v>
      </c>
      <c r="C14" s="463">
        <f>SUM(C15:C18)</f>
        <v>190587</v>
      </c>
      <c r="D14" s="464"/>
    </row>
    <row r="15" spans="1:11" ht="35.1" customHeight="1">
      <c r="A15" s="438" t="s">
        <v>1457</v>
      </c>
      <c r="B15" s="439">
        <v>136100</v>
      </c>
      <c r="C15" s="439">
        <f>109487+59000</f>
        <v>168487</v>
      </c>
      <c r="D15" s="298"/>
      <c r="K15" s="374" t="s">
        <v>1458</v>
      </c>
    </row>
    <row r="16" spans="1:11" ht="35.1" customHeight="1">
      <c r="A16" s="457" t="s">
        <v>1459</v>
      </c>
      <c r="B16" s="439">
        <v>17238</v>
      </c>
      <c r="C16" s="439">
        <v>17000</v>
      </c>
      <c r="D16" s="465"/>
    </row>
    <row r="17" spans="1:6" ht="35.1" customHeight="1">
      <c r="A17" s="457" t="s">
        <v>342</v>
      </c>
      <c r="B17" s="439"/>
      <c r="C17" s="439"/>
      <c r="D17" s="465"/>
    </row>
    <row r="18" spans="1:6" ht="35.1" customHeight="1">
      <c r="A18" s="457" t="s">
        <v>344</v>
      </c>
      <c r="B18" s="439">
        <v>14347</v>
      </c>
      <c r="C18" s="439">
        <v>5100</v>
      </c>
      <c r="D18" s="466"/>
    </row>
    <row r="19" spans="1:6" ht="35.1" customHeight="1">
      <c r="A19" s="435" t="s">
        <v>345</v>
      </c>
      <c r="B19" s="467">
        <f>B13+B14</f>
        <v>777736</v>
      </c>
      <c r="C19" s="467">
        <f>C13+C14</f>
        <v>768657</v>
      </c>
      <c r="D19" s="443">
        <f>(C19/B19-1)*100</f>
        <v>-1.1673627040538199</v>
      </c>
      <c r="E19" s="468"/>
      <c r="F19" s="468"/>
    </row>
    <row r="20" spans="1:6" ht="19.5" customHeight="1">
      <c r="A20" s="712"/>
      <c r="B20" s="712"/>
      <c r="C20" s="712"/>
      <c r="D20" s="712"/>
    </row>
  </sheetData>
  <mergeCells count="3">
    <mergeCell ref="A2:D2"/>
    <mergeCell ref="C3:D3"/>
    <mergeCell ref="A20:D20"/>
  </mergeCells>
  <phoneticPr fontId="74" type="noConversion"/>
  <printOptions horizontalCentered="1"/>
  <pageMargins left="0.59" right="0.59" top="0.79" bottom="0.79" header="0.31" footer="0.31"/>
  <pageSetup paperSize="9" scale="92" fitToHeight="0" orientation="portrait" useFirstPageNumber="1" errors="NA"/>
  <headerFooter alignWithMargins="0"/>
  <ignoredErrors>
    <ignoredError sqref="D6:D11 B14:C14 D19 D12:D13" unlockedFormula="1"/>
  </ignoredErrors>
</worksheet>
</file>

<file path=xl/worksheets/sheet15.xml><?xml version="1.0" encoding="utf-8"?>
<worksheet xmlns="http://schemas.openxmlformats.org/spreadsheetml/2006/main" xmlns:r="http://schemas.openxmlformats.org/officeDocument/2006/relationships">
  <dimension ref="A1:D33"/>
  <sheetViews>
    <sheetView topLeftCell="A16" workbookViewId="0">
      <selection activeCell="C12" sqref="C12"/>
    </sheetView>
  </sheetViews>
  <sheetFormatPr defaultColWidth="9.85546875" defaultRowHeight="14.25"/>
  <cols>
    <col min="1" max="1" width="54.140625" style="448" customWidth="1"/>
    <col min="2" max="3" width="17.7109375" style="374" customWidth="1"/>
    <col min="4" max="4" width="17.7109375" style="449" customWidth="1"/>
    <col min="5" max="5" width="10.42578125" style="374" customWidth="1"/>
    <col min="6" max="16384" width="9.85546875" style="374"/>
  </cols>
  <sheetData>
    <row r="1" spans="1:4" s="364" customFormat="1" ht="16.7" customHeight="1">
      <c r="A1" s="450" t="s">
        <v>1460</v>
      </c>
      <c r="B1" s="377"/>
      <c r="C1" s="377"/>
      <c r="D1" s="378"/>
    </row>
    <row r="2" spans="1:4" s="445" customFormat="1" ht="27.95" customHeight="1">
      <c r="A2" s="710" t="s">
        <v>231</v>
      </c>
      <c r="B2" s="710"/>
      <c r="C2" s="710"/>
      <c r="D2" s="710"/>
    </row>
    <row r="3" spans="1:4" s="366" customFormat="1" ht="21" customHeight="1">
      <c r="A3" s="451"/>
      <c r="B3" s="452"/>
      <c r="C3" s="713" t="s">
        <v>307</v>
      </c>
      <c r="D3" s="713"/>
    </row>
    <row r="4" spans="1:4" s="373" customFormat="1" ht="30" customHeight="1">
      <c r="A4" s="323" t="s">
        <v>308</v>
      </c>
      <c r="B4" s="176" t="s">
        <v>309</v>
      </c>
      <c r="C4" s="275" t="s">
        <v>310</v>
      </c>
      <c r="D4" s="325" t="s">
        <v>311</v>
      </c>
    </row>
    <row r="5" spans="1:4" ht="21.95" customHeight="1">
      <c r="A5" s="405" t="s">
        <v>1461</v>
      </c>
      <c r="B5" s="398"/>
      <c r="C5" s="398">
        <f>SUM(C6)</f>
        <v>34</v>
      </c>
      <c r="D5" s="386"/>
    </row>
    <row r="6" spans="1:4" ht="21.95" customHeight="1">
      <c r="A6" s="405" t="s">
        <v>1462</v>
      </c>
      <c r="B6" s="387"/>
      <c r="C6" s="387">
        <v>34</v>
      </c>
      <c r="D6" s="388"/>
    </row>
    <row r="7" spans="1:4" s="368" customFormat="1" ht="24.95" customHeight="1">
      <c r="A7" s="383" t="s">
        <v>2031</v>
      </c>
      <c r="B7" s="391"/>
      <c r="C7" s="392">
        <v>34</v>
      </c>
      <c r="D7" s="386" t="s">
        <v>1488</v>
      </c>
    </row>
    <row r="8" spans="1:4" ht="21.95" customHeight="1">
      <c r="A8" s="405" t="s">
        <v>1463</v>
      </c>
      <c r="B8" s="398">
        <f>SUM(B9)</f>
        <v>1</v>
      </c>
      <c r="C8" s="398">
        <f>SUM(C9)</f>
        <v>1</v>
      </c>
      <c r="D8" s="388"/>
    </row>
    <row r="9" spans="1:4" ht="21.95" customHeight="1">
      <c r="A9" s="405" t="s">
        <v>1464</v>
      </c>
      <c r="B9" s="387">
        <v>1</v>
      </c>
      <c r="C9" s="387">
        <v>1</v>
      </c>
      <c r="D9" s="388"/>
    </row>
    <row r="10" spans="1:4" ht="21.95" customHeight="1">
      <c r="A10" s="405" t="s">
        <v>1465</v>
      </c>
      <c r="B10" s="398">
        <f>SUM(B11:B15)</f>
        <v>670162</v>
      </c>
      <c r="C10" s="398">
        <f>SUM(C11:C15)</f>
        <v>572133</v>
      </c>
      <c r="D10" s="386">
        <f>(C10/B10-1)*100</f>
        <v>-14.627657193335342</v>
      </c>
    </row>
    <row r="11" spans="1:4" ht="21.95" customHeight="1">
      <c r="A11" s="453" t="s">
        <v>1466</v>
      </c>
      <c r="B11" s="387">
        <v>592977</v>
      </c>
      <c r="C11" s="387">
        <v>549633</v>
      </c>
      <c r="D11" s="388">
        <f>(C11/B11-1)*100</f>
        <v>-7.3095583808478253</v>
      </c>
    </row>
    <row r="12" spans="1:4" ht="21.95" customHeight="1">
      <c r="A12" s="453" t="s">
        <v>1467</v>
      </c>
      <c r="B12" s="387"/>
      <c r="C12" s="387"/>
      <c r="D12" s="388"/>
    </row>
    <row r="13" spans="1:4" ht="21.95" customHeight="1">
      <c r="A13" s="453" t="s">
        <v>1468</v>
      </c>
      <c r="B13" s="387">
        <v>21800</v>
      </c>
      <c r="C13" s="387">
        <v>22000</v>
      </c>
      <c r="D13" s="388">
        <f>(C13/B13-1)*100</f>
        <v>0.91743119266054496</v>
      </c>
    </row>
    <row r="14" spans="1:4" ht="21.95" customHeight="1">
      <c r="A14" s="405" t="s">
        <v>1469</v>
      </c>
      <c r="B14" s="387">
        <v>385</v>
      </c>
      <c r="C14" s="387">
        <v>500</v>
      </c>
      <c r="D14" s="388">
        <f>(C14/B14-1)*100</f>
        <v>29.870129870129869</v>
      </c>
    </row>
    <row r="15" spans="1:4" ht="21.95" customHeight="1">
      <c r="A15" s="405" t="s">
        <v>1470</v>
      </c>
      <c r="B15" s="387">
        <v>55000</v>
      </c>
      <c r="C15" s="387"/>
      <c r="D15" s="388">
        <f>(C15/B15-1)*100</f>
        <v>-100</v>
      </c>
    </row>
    <row r="16" spans="1:4" ht="21.95" customHeight="1">
      <c r="A16" s="405" t="s">
        <v>1471</v>
      </c>
      <c r="B16" s="387"/>
      <c r="C16" s="387"/>
      <c r="D16" s="388"/>
    </row>
    <row r="17" spans="1:4" ht="21.95" customHeight="1">
      <c r="A17" s="405" t="s">
        <v>1472</v>
      </c>
      <c r="B17" s="387"/>
      <c r="C17" s="387"/>
      <c r="D17" s="388"/>
    </row>
    <row r="18" spans="1:4" ht="21.95" customHeight="1">
      <c r="A18" s="405" t="s">
        <v>1473</v>
      </c>
      <c r="B18" s="387"/>
      <c r="C18" s="387"/>
      <c r="D18" s="388"/>
    </row>
    <row r="19" spans="1:4" ht="21.95" customHeight="1">
      <c r="A19" s="405" t="s">
        <v>1474</v>
      </c>
      <c r="B19" s="387"/>
      <c r="C19" s="387"/>
      <c r="D19" s="388"/>
    </row>
    <row r="20" spans="1:4" ht="21.95" customHeight="1">
      <c r="A20" s="405" t="s">
        <v>1475</v>
      </c>
      <c r="B20" s="387"/>
      <c r="C20" s="387"/>
      <c r="D20" s="388"/>
    </row>
    <row r="21" spans="1:4" ht="21.95" customHeight="1">
      <c r="A21" s="405" t="s">
        <v>1476</v>
      </c>
      <c r="B21" s="398">
        <f>SUM(B22:B24)</f>
        <v>76512</v>
      </c>
      <c r="C21" s="398">
        <f>SUM(C22:C24)</f>
        <v>59500</v>
      </c>
      <c r="D21" s="386">
        <f>(C21/B21-1)*100</f>
        <v>-22.234420744458383</v>
      </c>
    </row>
    <row r="22" spans="1:4" ht="21.95" customHeight="1">
      <c r="A22" s="405" t="s">
        <v>1477</v>
      </c>
      <c r="B22" s="387">
        <v>75900</v>
      </c>
      <c r="C22" s="387">
        <v>59000</v>
      </c>
      <c r="D22" s="388">
        <f>(C22/B22-1)*100</f>
        <v>-22.266139657444008</v>
      </c>
    </row>
    <row r="23" spans="1:4" ht="21.95" customHeight="1">
      <c r="A23" s="405" t="s">
        <v>1478</v>
      </c>
      <c r="B23" s="387"/>
      <c r="C23" s="387"/>
      <c r="D23" s="388"/>
    </row>
    <row r="24" spans="1:4" ht="21.95" customHeight="1">
      <c r="A24" s="405" t="s">
        <v>1479</v>
      </c>
      <c r="B24" s="387">
        <v>612</v>
      </c>
      <c r="C24" s="387">
        <v>500</v>
      </c>
      <c r="D24" s="388">
        <f>(C24/B24-1)*100</f>
        <v>-18.300653594771244</v>
      </c>
    </row>
    <row r="25" spans="1:4" ht="21.95" customHeight="1">
      <c r="A25" s="405" t="s">
        <v>1480</v>
      </c>
      <c r="B25" s="398">
        <v>20652</v>
      </c>
      <c r="C25" s="398">
        <v>27392</v>
      </c>
      <c r="D25" s="386">
        <f>(C25/B25-1)*100</f>
        <v>32.636064303699406</v>
      </c>
    </row>
    <row r="26" spans="1:4" s="446" customFormat="1" ht="21.95" customHeight="1">
      <c r="A26" s="454" t="s">
        <v>1481</v>
      </c>
      <c r="B26" s="398">
        <f>B5+B8+B10+B16+B18+B21+B25</f>
        <v>767327</v>
      </c>
      <c r="C26" s="398">
        <f>C5+C8+C10+C16+C18+C21+C25</f>
        <v>659060</v>
      </c>
      <c r="D26" s="386">
        <f>(C26/B26-1)*100</f>
        <v>-14.109629923096668</v>
      </c>
    </row>
    <row r="27" spans="1:4" s="446" customFormat="1" ht="21.95" customHeight="1">
      <c r="A27" s="455" t="s">
        <v>372</v>
      </c>
      <c r="B27" s="398">
        <f>SUM(B28:B31)</f>
        <v>10409</v>
      </c>
      <c r="C27" s="398">
        <f>SUM(C28:C31)</f>
        <v>109597</v>
      </c>
      <c r="D27" s="386"/>
    </row>
    <row r="28" spans="1:4" s="447" customFormat="1" ht="21.95" customHeight="1">
      <c r="A28" s="456" t="s">
        <v>1482</v>
      </c>
      <c r="B28" s="387">
        <v>5200</v>
      </c>
      <c r="C28" s="387">
        <v>109487</v>
      </c>
      <c r="D28" s="386"/>
    </row>
    <row r="29" spans="1:4" ht="21.95" customHeight="1">
      <c r="A29" s="405" t="s">
        <v>386</v>
      </c>
      <c r="B29" s="387">
        <v>109</v>
      </c>
      <c r="C29" s="387">
        <v>110</v>
      </c>
      <c r="D29" s="386"/>
    </row>
    <row r="30" spans="1:4" ht="21.95" customHeight="1">
      <c r="A30" s="405" t="s">
        <v>1483</v>
      </c>
      <c r="B30" s="387"/>
      <c r="C30" s="387"/>
      <c r="D30" s="386"/>
    </row>
    <row r="31" spans="1:4" ht="21.95" customHeight="1">
      <c r="A31" s="405" t="s">
        <v>377</v>
      </c>
      <c r="B31" s="387">
        <v>5100</v>
      </c>
      <c r="C31" s="387"/>
      <c r="D31" s="386"/>
    </row>
    <row r="32" spans="1:4" s="446" customFormat="1" ht="21.95" customHeight="1">
      <c r="A32" s="454" t="s">
        <v>1484</v>
      </c>
      <c r="B32" s="398">
        <f>B26+B27</f>
        <v>777736</v>
      </c>
      <c r="C32" s="398">
        <f>C26+C27</f>
        <v>768657</v>
      </c>
      <c r="D32" s="386">
        <f>(C32/B32-1)*100</f>
        <v>-1.1673627040538204</v>
      </c>
    </row>
    <row r="33" spans="1:4" ht="16.7" customHeight="1">
      <c r="A33" s="714"/>
      <c r="B33" s="714"/>
      <c r="C33" s="714"/>
      <c r="D33" s="714"/>
    </row>
  </sheetData>
  <mergeCells count="3">
    <mergeCell ref="A2:D2"/>
    <mergeCell ref="C3:D3"/>
    <mergeCell ref="A33:D33"/>
  </mergeCells>
  <phoneticPr fontId="74" type="noConversion"/>
  <printOptions horizontalCentered="1"/>
  <pageMargins left="0.59" right="0.59" top="0.79" bottom="0.79" header="0.31" footer="0.31"/>
  <pageSetup paperSize="9" scale="82" fitToHeight="0" orientation="portrait" useFirstPageNumber="1" errors="NA" r:id="rId1"/>
  <headerFooter alignWithMargins="0"/>
  <ignoredErrors>
    <ignoredError sqref="C26:C27 B26:B27 B32 C32" unlockedFormula="1"/>
  </ignoredErrors>
</worksheet>
</file>

<file path=xl/worksheets/sheet16.xml><?xml version="1.0" encoding="utf-8"?>
<worksheet xmlns="http://schemas.openxmlformats.org/spreadsheetml/2006/main" xmlns:r="http://schemas.openxmlformats.org/officeDocument/2006/relationships">
  <sheetPr>
    <pageSetUpPr fitToPage="1"/>
  </sheetPr>
  <dimension ref="A1:F19"/>
  <sheetViews>
    <sheetView workbookViewId="0">
      <selection activeCell="F6" sqref="F6"/>
    </sheetView>
  </sheetViews>
  <sheetFormatPr defaultColWidth="9.85546875" defaultRowHeight="14.25"/>
  <cols>
    <col min="1" max="1" width="49.7109375" style="419" customWidth="1"/>
    <col min="2" max="2" width="17.28515625" style="420" customWidth="1"/>
    <col min="3" max="3" width="15.5703125" style="420" customWidth="1"/>
    <col min="4" max="4" width="16.42578125" style="421" customWidth="1"/>
    <col min="5" max="16384" width="9.85546875" style="419"/>
  </cols>
  <sheetData>
    <row r="1" spans="1:4" s="415" customFormat="1" ht="17.25" customHeight="1">
      <c r="A1" s="422" t="s">
        <v>1485</v>
      </c>
      <c r="B1" s="423"/>
      <c r="C1" s="423"/>
      <c r="D1" s="424"/>
    </row>
    <row r="2" spans="1:4" s="416" customFormat="1" ht="34.5" customHeight="1">
      <c r="A2" s="715" t="s">
        <v>233</v>
      </c>
      <c r="B2" s="715"/>
      <c r="C2" s="715"/>
      <c r="D2" s="715"/>
    </row>
    <row r="3" spans="1:4" s="371" customFormat="1" ht="24" customHeight="1">
      <c r="A3" s="425"/>
      <c r="B3" s="425"/>
      <c r="C3" s="425"/>
      <c r="D3" s="665" t="s">
        <v>307</v>
      </c>
    </row>
    <row r="4" spans="1:4" s="417" customFormat="1" ht="27.95" customHeight="1">
      <c r="A4" s="426" t="s">
        <v>308</v>
      </c>
      <c r="B4" s="176" t="s">
        <v>309</v>
      </c>
      <c r="C4" s="426" t="s">
        <v>310</v>
      </c>
      <c r="D4" s="427" t="s">
        <v>311</v>
      </c>
    </row>
    <row r="5" spans="1:4" s="418" customFormat="1" ht="27.95" customHeight="1">
      <c r="A5" s="428" t="s">
        <v>1448</v>
      </c>
      <c r="B5" s="429"/>
      <c r="C5" s="429"/>
      <c r="D5" s="430"/>
    </row>
    <row r="6" spans="1:4" s="418" customFormat="1" ht="27.95" customHeight="1">
      <c r="A6" s="428" t="s">
        <v>1449</v>
      </c>
      <c r="B6" s="431">
        <v>583670</v>
      </c>
      <c r="C6" s="431">
        <v>550000</v>
      </c>
      <c r="D6" s="432">
        <f t="shared" ref="D6:D11" si="0">(C6/B6-1)*100</f>
        <v>-5.7686706529374501</v>
      </c>
    </row>
    <row r="7" spans="1:4" s="418" customFormat="1" ht="27.95" customHeight="1">
      <c r="A7" s="428" t="s">
        <v>1450</v>
      </c>
      <c r="B7" s="431">
        <v>300</v>
      </c>
      <c r="C7" s="431">
        <v>500</v>
      </c>
      <c r="D7" s="432">
        <f t="shared" si="0"/>
        <v>66.6666666666667</v>
      </c>
    </row>
    <row r="8" spans="1:4" s="418" customFormat="1" ht="27.95" customHeight="1">
      <c r="A8" s="428" t="s">
        <v>1451</v>
      </c>
      <c r="B8" s="431">
        <v>21800</v>
      </c>
      <c r="C8" s="431">
        <v>22000</v>
      </c>
      <c r="D8" s="432">
        <f t="shared" si="0"/>
        <v>0.91743119266054496</v>
      </c>
    </row>
    <row r="9" spans="1:4" s="418" customFormat="1" ht="27.95" customHeight="1">
      <c r="A9" s="428" t="s">
        <v>1452</v>
      </c>
      <c r="B9" s="431">
        <v>385</v>
      </c>
      <c r="C9" s="431">
        <v>500</v>
      </c>
      <c r="D9" s="432">
        <f t="shared" si="0"/>
        <v>29.870129870129901</v>
      </c>
    </row>
    <row r="10" spans="1:4" s="418" customFormat="1" ht="27.95" customHeight="1">
      <c r="A10" s="428" t="s">
        <v>1453</v>
      </c>
      <c r="B10" s="431"/>
      <c r="C10" s="431"/>
      <c r="D10" s="432"/>
    </row>
    <row r="11" spans="1:4" s="418" customFormat="1" ht="27.95" customHeight="1">
      <c r="A11" s="433" t="s">
        <v>1454</v>
      </c>
      <c r="B11" s="431">
        <v>3896</v>
      </c>
      <c r="C11" s="431">
        <v>5070</v>
      </c>
      <c r="D11" s="432">
        <f t="shared" si="0"/>
        <v>30.133470225872699</v>
      </c>
    </row>
    <row r="12" spans="1:4" s="418" customFormat="1" ht="27.95" customHeight="1">
      <c r="A12" s="428" t="s">
        <v>1455</v>
      </c>
      <c r="B12" s="434"/>
      <c r="C12" s="434"/>
      <c r="D12" s="432"/>
    </row>
    <row r="13" spans="1:4" s="418" customFormat="1" ht="27.95" customHeight="1">
      <c r="A13" s="435" t="s">
        <v>381</v>
      </c>
      <c r="B13" s="398">
        <f>SUM(B5:B12)</f>
        <v>610051</v>
      </c>
      <c r="C13" s="398">
        <f>SUM(C5:C12)</f>
        <v>578070</v>
      </c>
      <c r="D13" s="436">
        <f>(C13/B13-1)*100</f>
        <v>-5.242348590527679</v>
      </c>
    </row>
    <row r="14" spans="1:4" s="417" customFormat="1" ht="27.95" customHeight="1">
      <c r="A14" s="437" t="s">
        <v>337</v>
      </c>
      <c r="B14" s="398">
        <f>SUM(B15:B18)</f>
        <v>167685</v>
      </c>
      <c r="C14" s="398">
        <f>SUM(C15:C18)</f>
        <v>190587</v>
      </c>
      <c r="D14" s="386"/>
    </row>
    <row r="15" spans="1:4" s="417" customFormat="1" ht="27.95" customHeight="1">
      <c r="A15" s="438" t="s">
        <v>1457</v>
      </c>
      <c r="B15" s="439">
        <v>136100</v>
      </c>
      <c r="C15" s="439">
        <f>109487+59000</f>
        <v>168487</v>
      </c>
      <c r="D15" s="386"/>
    </row>
    <row r="16" spans="1:4" s="418" customFormat="1" ht="27.95" customHeight="1">
      <c r="A16" s="438" t="s">
        <v>1459</v>
      </c>
      <c r="B16" s="439">
        <v>17238</v>
      </c>
      <c r="C16" s="439">
        <v>17000</v>
      </c>
      <c r="D16" s="440"/>
    </row>
    <row r="17" spans="1:6" s="418" customFormat="1" ht="27.95" customHeight="1">
      <c r="A17" s="438" t="s">
        <v>382</v>
      </c>
      <c r="B17" s="441"/>
      <c r="C17" s="441"/>
      <c r="D17" s="440"/>
    </row>
    <row r="18" spans="1:6" s="418" customFormat="1" ht="27.95" customHeight="1">
      <c r="A18" s="438" t="s">
        <v>344</v>
      </c>
      <c r="B18" s="439">
        <v>14347</v>
      </c>
      <c r="C18" s="439">
        <v>5100</v>
      </c>
      <c r="D18" s="440"/>
    </row>
    <row r="19" spans="1:6" s="417" customFormat="1" ht="27.95" customHeight="1">
      <c r="A19" s="442" t="s">
        <v>345</v>
      </c>
      <c r="B19" s="398">
        <f>B14+B13</f>
        <v>777736</v>
      </c>
      <c r="C19" s="398">
        <f>C14+C13</f>
        <v>768657</v>
      </c>
      <c r="D19" s="443">
        <f>(C19/B19-1)*100</f>
        <v>-1.1673627040538204</v>
      </c>
      <c r="F19" s="444"/>
    </row>
  </sheetData>
  <mergeCells count="1">
    <mergeCell ref="A2:D2"/>
  </mergeCells>
  <phoneticPr fontId="74" type="noConversion"/>
  <printOptions horizontalCentered="1"/>
  <pageMargins left="0.59027777777777801" right="0.59027777777777801" top="0.79097222222222197" bottom="0.79097222222222197" header="0.31041666666666701" footer="0.31041666666666701"/>
  <pageSetup paperSize="9" scale="93" fitToHeight="0" orientation="portrait" useFirstPageNumber="1" errors="NA"/>
  <headerFooter alignWithMargins="0"/>
  <ignoredErrors>
    <ignoredError sqref="D6:D10 B13:C13 D19 B14:C14 D12:D13" unlockedFormula="1"/>
  </ignoredErrors>
</worksheet>
</file>

<file path=xl/worksheets/sheet17.xml><?xml version="1.0" encoding="utf-8"?>
<worksheet xmlns="http://schemas.openxmlformats.org/spreadsheetml/2006/main" xmlns:r="http://schemas.openxmlformats.org/officeDocument/2006/relationships">
  <sheetPr>
    <tabColor theme="0" tint="-4.9989318521683403E-2"/>
    <pageSetUpPr fitToPage="1"/>
  </sheetPr>
  <dimension ref="A1:IC90"/>
  <sheetViews>
    <sheetView showZeros="0" workbookViewId="0">
      <selection activeCell="J16" sqref="J16"/>
    </sheetView>
  </sheetViews>
  <sheetFormatPr defaultColWidth="9.85546875" defaultRowHeight="14.25"/>
  <cols>
    <col min="1" max="1" width="46.5703125" style="374" customWidth="1"/>
    <col min="2" max="3" width="16.7109375" style="374" customWidth="1"/>
    <col min="4" max="4" width="16" style="375"/>
    <col min="5" max="16384" width="9.85546875" style="374"/>
  </cols>
  <sheetData>
    <row r="1" spans="1:237" s="364" customFormat="1" ht="21.75" customHeight="1">
      <c r="A1" s="376" t="s">
        <v>1486</v>
      </c>
      <c r="B1" s="377"/>
      <c r="C1" s="377"/>
      <c r="D1" s="378"/>
    </row>
    <row r="2" spans="1:237" s="365" customFormat="1" ht="25.5" customHeight="1">
      <c r="A2" s="710" t="s">
        <v>235</v>
      </c>
      <c r="B2" s="710"/>
      <c r="C2" s="710"/>
      <c r="D2" s="710"/>
    </row>
    <row r="3" spans="1:237" s="366" customFormat="1" ht="21" customHeight="1">
      <c r="A3" s="379"/>
      <c r="B3" s="380"/>
      <c r="C3" s="711" t="s">
        <v>307</v>
      </c>
      <c r="D3" s="711"/>
    </row>
    <row r="4" spans="1:237" s="367" customFormat="1" ht="27.95" customHeight="1">
      <c r="A4" s="381" t="s">
        <v>308</v>
      </c>
      <c r="B4" s="176" t="s">
        <v>309</v>
      </c>
      <c r="C4" s="382" t="s">
        <v>310</v>
      </c>
      <c r="D4" s="178" t="s">
        <v>311</v>
      </c>
    </row>
    <row r="5" spans="1:237" s="368" customFormat="1" ht="24.95" customHeight="1">
      <c r="A5" s="383" t="s">
        <v>1487</v>
      </c>
      <c r="B5" s="384">
        <f>B6</f>
        <v>0</v>
      </c>
      <c r="C5" s="385">
        <f>C6</f>
        <v>34</v>
      </c>
      <c r="D5" s="386"/>
    </row>
    <row r="6" spans="1:237" s="369" customFormat="1" ht="24.95" customHeight="1">
      <c r="A6" s="383" t="s">
        <v>1462</v>
      </c>
      <c r="B6" s="387"/>
      <c r="C6" s="387">
        <v>34</v>
      </c>
      <c r="D6" s="388"/>
      <c r="E6" s="389"/>
      <c r="F6" s="389"/>
      <c r="G6" s="390"/>
      <c r="H6" s="390"/>
      <c r="I6" s="409"/>
      <c r="J6" s="389"/>
      <c r="K6" s="390"/>
      <c r="L6" s="390"/>
      <c r="M6" s="409"/>
      <c r="N6" s="389"/>
      <c r="O6" s="390"/>
      <c r="P6" s="390"/>
      <c r="Q6" s="409"/>
      <c r="R6" s="389"/>
      <c r="S6" s="390"/>
      <c r="T6" s="390"/>
      <c r="U6" s="409"/>
      <c r="V6" s="389"/>
      <c r="W6" s="390"/>
      <c r="X6" s="390"/>
      <c r="Y6" s="409"/>
      <c r="Z6" s="389"/>
      <c r="AA6" s="390"/>
      <c r="AB6" s="390"/>
      <c r="AC6" s="409"/>
      <c r="AD6" s="389"/>
      <c r="AE6" s="390"/>
      <c r="AF6" s="390"/>
      <c r="AG6" s="409"/>
      <c r="AH6" s="389"/>
      <c r="AI6" s="390"/>
      <c r="AJ6" s="390"/>
      <c r="AK6" s="409"/>
      <c r="AL6" s="389"/>
      <c r="AM6" s="390"/>
      <c r="AN6" s="390"/>
      <c r="AO6" s="409"/>
      <c r="AP6" s="389"/>
      <c r="AQ6" s="390"/>
      <c r="AR6" s="390"/>
      <c r="AS6" s="409"/>
      <c r="AT6" s="389"/>
      <c r="AU6" s="390"/>
      <c r="AV6" s="390"/>
      <c r="AW6" s="409"/>
      <c r="AX6" s="389"/>
      <c r="AY6" s="390"/>
      <c r="AZ6" s="390"/>
      <c r="BA6" s="409"/>
      <c r="BB6" s="389"/>
      <c r="BC6" s="390"/>
      <c r="BD6" s="390"/>
      <c r="BE6" s="409"/>
      <c r="BF6" s="389"/>
      <c r="BG6" s="390"/>
      <c r="BH6" s="390"/>
      <c r="BI6" s="409"/>
      <c r="BJ6" s="389"/>
      <c r="BK6" s="390"/>
      <c r="BL6" s="390"/>
      <c r="BM6" s="409"/>
      <c r="BN6" s="389"/>
      <c r="BO6" s="390"/>
      <c r="BP6" s="390"/>
      <c r="BQ6" s="409"/>
      <c r="BR6" s="389"/>
      <c r="BS6" s="390"/>
      <c r="BT6" s="390"/>
      <c r="BU6" s="409"/>
      <c r="BV6" s="389"/>
      <c r="BW6" s="390"/>
      <c r="BX6" s="390"/>
      <c r="BY6" s="409"/>
      <c r="BZ6" s="389"/>
      <c r="CA6" s="390"/>
      <c r="CB6" s="390"/>
      <c r="CC6" s="409"/>
      <c r="CD6" s="389"/>
      <c r="CE6" s="390"/>
      <c r="CF6" s="390"/>
      <c r="CG6" s="409"/>
      <c r="CH6" s="389"/>
      <c r="CI6" s="390"/>
      <c r="CJ6" s="390"/>
      <c r="CK6" s="409"/>
      <c r="CL6" s="389"/>
      <c r="CM6" s="390"/>
      <c r="CN6" s="390"/>
      <c r="CO6" s="409"/>
      <c r="CP6" s="389"/>
      <c r="CQ6" s="390"/>
      <c r="CR6" s="390"/>
      <c r="CS6" s="409"/>
      <c r="CT6" s="389"/>
      <c r="CU6" s="390"/>
      <c r="CV6" s="390"/>
      <c r="CW6" s="409"/>
      <c r="CX6" s="389"/>
      <c r="CY6" s="390"/>
      <c r="CZ6" s="390"/>
      <c r="DA6" s="409"/>
      <c r="DB6" s="389"/>
      <c r="DC6" s="390"/>
      <c r="DD6" s="390"/>
      <c r="DE6" s="409"/>
      <c r="DF6" s="389"/>
      <c r="DG6" s="390"/>
      <c r="DH6" s="390"/>
      <c r="DI6" s="409"/>
      <c r="DJ6" s="389"/>
      <c r="DK6" s="390"/>
      <c r="DL6" s="390"/>
      <c r="DM6" s="409"/>
      <c r="DN6" s="389"/>
      <c r="DO6" s="390"/>
      <c r="DP6" s="390"/>
      <c r="DQ6" s="409"/>
      <c r="DR6" s="389"/>
      <c r="DS6" s="390"/>
      <c r="DT6" s="390"/>
      <c r="DU6" s="409"/>
      <c r="DV6" s="389"/>
      <c r="DW6" s="390"/>
      <c r="DX6" s="390"/>
      <c r="DY6" s="409"/>
      <c r="DZ6" s="389"/>
      <c r="EA6" s="390"/>
      <c r="EB6" s="390"/>
      <c r="EC6" s="409"/>
      <c r="ED6" s="389"/>
      <c r="EE6" s="390"/>
      <c r="EF6" s="390"/>
      <c r="EG6" s="409"/>
      <c r="EH6" s="389"/>
      <c r="EI6" s="390"/>
      <c r="EJ6" s="390"/>
      <c r="EK6" s="409"/>
      <c r="EL6" s="389"/>
      <c r="EM6" s="390"/>
      <c r="EN6" s="390"/>
      <c r="EO6" s="409"/>
      <c r="EP6" s="389"/>
      <c r="EQ6" s="390"/>
      <c r="ER6" s="390"/>
      <c r="ES6" s="409"/>
      <c r="ET6" s="389"/>
      <c r="EU6" s="390"/>
      <c r="EV6" s="390"/>
      <c r="EW6" s="409"/>
      <c r="EX6" s="389"/>
      <c r="EY6" s="390"/>
      <c r="EZ6" s="390"/>
      <c r="FA6" s="409"/>
      <c r="FB6" s="389"/>
      <c r="FC6" s="390"/>
      <c r="FD6" s="390"/>
      <c r="FE6" s="409"/>
      <c r="FF6" s="389"/>
      <c r="FG6" s="390"/>
      <c r="FH6" s="390"/>
      <c r="FI6" s="409"/>
      <c r="FJ6" s="389"/>
      <c r="FK6" s="390"/>
      <c r="FL6" s="390"/>
      <c r="FM6" s="409"/>
      <c r="FN6" s="389"/>
      <c r="FO6" s="390"/>
      <c r="FP6" s="390"/>
      <c r="FQ6" s="409"/>
      <c r="FR6" s="389"/>
      <c r="FS6" s="390"/>
      <c r="FT6" s="390"/>
      <c r="FU6" s="409"/>
      <c r="FV6" s="389"/>
      <c r="FW6" s="390"/>
      <c r="FX6" s="390"/>
      <c r="FY6" s="409"/>
      <c r="FZ6" s="389"/>
      <c r="GA6" s="390"/>
      <c r="GB6" s="390"/>
      <c r="GC6" s="409"/>
      <c r="GD6" s="389"/>
      <c r="GE6" s="390"/>
      <c r="GF6" s="390"/>
      <c r="GG6" s="409"/>
      <c r="GH6" s="389"/>
      <c r="GI6" s="390"/>
      <c r="GJ6" s="390"/>
      <c r="GK6" s="409"/>
      <c r="GL6" s="389"/>
      <c r="GM6" s="390"/>
      <c r="GN6" s="390"/>
      <c r="GO6" s="409"/>
      <c r="GP6" s="389"/>
      <c r="GQ6" s="390"/>
      <c r="GR6" s="390"/>
      <c r="GS6" s="409"/>
      <c r="GT6" s="389"/>
      <c r="GU6" s="390"/>
      <c r="GV6" s="390"/>
      <c r="GW6" s="409"/>
      <c r="GX6" s="389"/>
      <c r="GY6" s="390"/>
      <c r="GZ6" s="390"/>
      <c r="HA6" s="409"/>
      <c r="HB6" s="389"/>
      <c r="HC6" s="390"/>
      <c r="HD6" s="390"/>
      <c r="HE6" s="409"/>
      <c r="HF6" s="389"/>
      <c r="HG6" s="390"/>
      <c r="HH6" s="390"/>
      <c r="HI6" s="409"/>
      <c r="HJ6" s="389"/>
      <c r="HK6" s="390"/>
      <c r="HL6" s="390"/>
      <c r="HM6" s="409"/>
      <c r="HN6" s="389"/>
      <c r="HO6" s="390"/>
      <c r="HP6" s="390"/>
      <c r="HQ6" s="409"/>
      <c r="HR6" s="389"/>
      <c r="HS6" s="390"/>
      <c r="HT6" s="390"/>
      <c r="HU6" s="409"/>
      <c r="HV6" s="389"/>
      <c r="HW6" s="390"/>
      <c r="HX6" s="390"/>
      <c r="HY6" s="409"/>
      <c r="HZ6" s="389"/>
      <c r="IA6" s="390"/>
      <c r="IB6" s="390"/>
      <c r="IC6" s="409"/>
    </row>
    <row r="7" spans="1:237" s="368" customFormat="1" ht="24.95" customHeight="1">
      <c r="A7" s="383" t="s">
        <v>2031</v>
      </c>
      <c r="B7" s="391"/>
      <c r="C7" s="392">
        <v>34</v>
      </c>
      <c r="D7" s="386" t="s">
        <v>1488</v>
      </c>
    </row>
    <row r="8" spans="1:237" s="370" customFormat="1" ht="24.95" customHeight="1">
      <c r="A8" s="393" t="s">
        <v>1463</v>
      </c>
      <c r="B8" s="385">
        <f>B9</f>
        <v>1</v>
      </c>
      <c r="C8" s="385">
        <f>C9</f>
        <v>1</v>
      </c>
      <c r="D8" s="386">
        <f>(C8/B8-1)*100</f>
        <v>0</v>
      </c>
    </row>
    <row r="9" spans="1:237" s="370" customFormat="1" ht="24.95" customHeight="1">
      <c r="A9" s="394" t="s">
        <v>1489</v>
      </c>
      <c r="B9" s="387">
        <v>1</v>
      </c>
      <c r="C9" s="387">
        <v>1</v>
      </c>
      <c r="D9" s="386">
        <f>(C9/B9-1)*100</f>
        <v>0</v>
      </c>
    </row>
    <row r="10" spans="1:237" s="370" customFormat="1" ht="24.95" customHeight="1">
      <c r="A10" s="395" t="s">
        <v>1490</v>
      </c>
      <c r="B10" s="387">
        <v>1</v>
      </c>
      <c r="C10" s="387">
        <v>1</v>
      </c>
      <c r="D10" s="386"/>
    </row>
    <row r="11" spans="1:237" s="370" customFormat="1" ht="24.95" customHeight="1">
      <c r="A11" s="396" t="s">
        <v>1465</v>
      </c>
      <c r="B11" s="385">
        <f>B12+B28+B34+B38</f>
        <v>670162</v>
      </c>
      <c r="C11" s="385">
        <f>C12+C28+C34+C38</f>
        <v>572133</v>
      </c>
      <c r="D11" s="386">
        <f>(C11/B11-1)*100</f>
        <v>-14.627657193335342</v>
      </c>
    </row>
    <row r="12" spans="1:237" s="370" customFormat="1" ht="24.95" customHeight="1">
      <c r="A12" s="397" t="s">
        <v>1466</v>
      </c>
      <c r="B12" s="387">
        <f>SUM(B13:B27)</f>
        <v>592977</v>
      </c>
      <c r="C12" s="387">
        <f>SUM(C13:C27)</f>
        <v>549633</v>
      </c>
      <c r="D12" s="388">
        <f>(C12/B12-1)*100</f>
        <v>-7.3095583808478253</v>
      </c>
    </row>
    <row r="13" spans="1:237" s="370" customFormat="1" ht="24.95" customHeight="1">
      <c r="A13" s="394" t="s">
        <v>1491</v>
      </c>
      <c r="B13" s="399">
        <v>277224</v>
      </c>
      <c r="C13" s="399">
        <v>285833</v>
      </c>
      <c r="D13" s="388">
        <f>(C13/B13-1)*100</f>
        <v>3.1054309872161179</v>
      </c>
    </row>
    <row r="14" spans="1:237" s="370" customFormat="1" ht="24.95" customHeight="1">
      <c r="A14" s="394" t="s">
        <v>1492</v>
      </c>
      <c r="B14" s="399"/>
      <c r="C14" s="399"/>
      <c r="D14" s="388"/>
    </row>
    <row r="15" spans="1:237" s="370" customFormat="1" ht="24.95" customHeight="1">
      <c r="A15" s="394" t="s">
        <v>1493</v>
      </c>
      <c r="B15" s="399">
        <v>1423</v>
      </c>
      <c r="C15" s="399">
        <v>1000</v>
      </c>
      <c r="D15" s="388">
        <f t="shared" ref="D15:D21" si="0">(C15/B15-1)*100</f>
        <v>-29.725931131412501</v>
      </c>
    </row>
    <row r="16" spans="1:237" s="370" customFormat="1" ht="24.95" customHeight="1">
      <c r="A16" s="394" t="s">
        <v>1494</v>
      </c>
      <c r="B16" s="399">
        <v>43639</v>
      </c>
      <c r="C16" s="399">
        <v>45000</v>
      </c>
      <c r="D16" s="388">
        <f t="shared" si="0"/>
        <v>3.1187699076514086</v>
      </c>
    </row>
    <row r="17" spans="1:4" s="370" customFormat="1" ht="24.95" customHeight="1">
      <c r="A17" s="394" t="s">
        <v>1495</v>
      </c>
      <c r="B17" s="399"/>
      <c r="C17" s="399"/>
      <c r="D17" s="388"/>
    </row>
    <row r="18" spans="1:4" s="370" customFormat="1" ht="24.95" customHeight="1">
      <c r="A18" s="394" t="s">
        <v>1496</v>
      </c>
      <c r="B18" s="399">
        <v>30836</v>
      </c>
      <c r="C18" s="399">
        <v>30000</v>
      </c>
      <c r="D18" s="388">
        <f t="shared" si="0"/>
        <v>-2.7111168763782598</v>
      </c>
    </row>
    <row r="19" spans="1:4" s="370" customFormat="1" ht="24.95" customHeight="1">
      <c r="A19" s="394" t="s">
        <v>1497</v>
      </c>
      <c r="B19" s="399"/>
      <c r="C19" s="399"/>
      <c r="D19" s="388"/>
    </row>
    <row r="20" spans="1:4" s="370" customFormat="1" ht="24.95" customHeight="1">
      <c r="A20" s="394" t="s">
        <v>1498</v>
      </c>
      <c r="B20" s="399"/>
      <c r="C20" s="399"/>
      <c r="D20" s="388"/>
    </row>
    <row r="21" spans="1:4" s="370" customFormat="1" ht="24.95" customHeight="1">
      <c r="A21" s="394" t="s">
        <v>1499</v>
      </c>
      <c r="B21" s="399">
        <v>161984</v>
      </c>
      <c r="C21" s="399">
        <v>180000</v>
      </c>
      <c r="D21" s="388">
        <f t="shared" si="0"/>
        <v>11.1220861319637</v>
      </c>
    </row>
    <row r="22" spans="1:4" s="370" customFormat="1" ht="24.95" customHeight="1">
      <c r="A22" s="394" t="s">
        <v>1500</v>
      </c>
      <c r="B22" s="399"/>
      <c r="C22" s="399"/>
      <c r="D22" s="388"/>
    </row>
    <row r="23" spans="1:4" s="370" customFormat="1" ht="24.95" customHeight="1">
      <c r="A23" s="394" t="s">
        <v>1187</v>
      </c>
      <c r="B23" s="399"/>
      <c r="C23" s="399"/>
      <c r="D23" s="388"/>
    </row>
    <row r="24" spans="1:4" s="370" customFormat="1" ht="24.95" customHeight="1">
      <c r="A24" s="400" t="s">
        <v>1501</v>
      </c>
      <c r="B24" s="401"/>
      <c r="C24" s="401"/>
      <c r="D24" s="388"/>
    </row>
    <row r="25" spans="1:4" s="370" customFormat="1" ht="24.95" customHeight="1">
      <c r="A25" s="400" t="s">
        <v>1502</v>
      </c>
      <c r="B25" s="401">
        <v>4100</v>
      </c>
      <c r="C25" s="401"/>
      <c r="D25" s="388">
        <f t="shared" ref="D25:D30" si="1">(C25/B25-1)*100</f>
        <v>-100</v>
      </c>
    </row>
    <row r="26" spans="1:4" s="370" customFormat="1" ht="24.95" customHeight="1">
      <c r="A26" s="400" t="s">
        <v>1503</v>
      </c>
      <c r="B26" s="402">
        <v>792</v>
      </c>
      <c r="C26" s="402"/>
      <c r="D26" s="388">
        <f t="shared" si="1"/>
        <v>-100</v>
      </c>
    </row>
    <row r="27" spans="1:4" s="370" customFormat="1" ht="24.95" customHeight="1">
      <c r="A27" s="400" t="s">
        <v>1504</v>
      </c>
      <c r="B27" s="403">
        <v>72979</v>
      </c>
      <c r="C27" s="403">
        <v>7800</v>
      </c>
      <c r="D27" s="388">
        <f t="shared" si="1"/>
        <v>-89.311993861247799</v>
      </c>
    </row>
    <row r="28" spans="1:4" s="370" customFormat="1" ht="24.95" customHeight="1">
      <c r="A28" s="397" t="s">
        <v>1468</v>
      </c>
      <c r="B28" s="398">
        <f>SUM(B29:B33)</f>
        <v>21800</v>
      </c>
      <c r="C28" s="398">
        <f>SUM(C29:C33)</f>
        <v>22000</v>
      </c>
      <c r="D28" s="386">
        <f t="shared" si="1"/>
        <v>0.91743119266054496</v>
      </c>
    </row>
    <row r="29" spans="1:4" s="370" customFormat="1" ht="24.95" customHeight="1">
      <c r="A29" s="394" t="s">
        <v>1505</v>
      </c>
      <c r="B29" s="399">
        <v>16840</v>
      </c>
      <c r="C29" s="399">
        <v>17000</v>
      </c>
      <c r="D29" s="388">
        <f t="shared" si="1"/>
        <v>0.95011876484560898</v>
      </c>
    </row>
    <row r="30" spans="1:4" s="370" customFormat="1" ht="24.95" customHeight="1">
      <c r="A30" s="394" t="s">
        <v>1506</v>
      </c>
      <c r="B30" s="399">
        <v>2978</v>
      </c>
      <c r="C30" s="399">
        <v>3000</v>
      </c>
      <c r="D30" s="388">
        <f t="shared" si="1"/>
        <v>0.73875083948959896</v>
      </c>
    </row>
    <row r="31" spans="1:4" s="370" customFormat="1" ht="24.95" customHeight="1">
      <c r="A31" s="394" t="s">
        <v>1507</v>
      </c>
      <c r="B31" s="399"/>
      <c r="C31" s="399"/>
      <c r="D31" s="388"/>
    </row>
    <row r="32" spans="1:4" s="370" customFormat="1" ht="24.95" customHeight="1">
      <c r="A32" s="394" t="s">
        <v>1508</v>
      </c>
      <c r="B32" s="399"/>
      <c r="C32" s="399"/>
      <c r="D32" s="388"/>
    </row>
    <row r="33" spans="1:4" s="370" customFormat="1" ht="24.95" customHeight="1">
      <c r="A33" s="394" t="s">
        <v>1509</v>
      </c>
      <c r="B33" s="399">
        <v>1982</v>
      </c>
      <c r="C33" s="399">
        <v>2000</v>
      </c>
      <c r="D33" s="388">
        <f>(C33/B33-1)*100</f>
        <v>0.90817356205852295</v>
      </c>
    </row>
    <row r="34" spans="1:4" s="370" customFormat="1" ht="24.95" customHeight="1">
      <c r="A34" s="397" t="s">
        <v>1469</v>
      </c>
      <c r="B34" s="398">
        <f>SUM(B35:B37)</f>
        <v>385</v>
      </c>
      <c r="C34" s="398">
        <f>SUM(C35:C37)</f>
        <v>500</v>
      </c>
      <c r="D34" s="386">
        <f>(C34/B34-1)*100</f>
        <v>29.870129870129901</v>
      </c>
    </row>
    <row r="35" spans="1:4" s="370" customFormat="1" ht="24.95" customHeight="1">
      <c r="A35" s="394" t="s">
        <v>1510</v>
      </c>
      <c r="B35" s="404">
        <v>385</v>
      </c>
      <c r="C35" s="404">
        <v>500</v>
      </c>
      <c r="D35" s="388">
        <f>(C35/B35-1)*100</f>
        <v>29.870129870129901</v>
      </c>
    </row>
    <row r="36" spans="1:4" s="370" customFormat="1" ht="24.95" customHeight="1">
      <c r="A36" s="394" t="s">
        <v>1511</v>
      </c>
      <c r="B36" s="404"/>
      <c r="C36" s="404"/>
      <c r="D36" s="388"/>
    </row>
    <row r="37" spans="1:4" s="370" customFormat="1" ht="24.95" customHeight="1">
      <c r="A37" s="394" t="s">
        <v>1512</v>
      </c>
      <c r="B37" s="404"/>
      <c r="C37" s="404"/>
      <c r="D37" s="388"/>
    </row>
    <row r="38" spans="1:4" s="370" customFormat="1" ht="24.95" customHeight="1">
      <c r="A38" s="405" t="s">
        <v>1470</v>
      </c>
      <c r="B38" s="398">
        <f>SUM(B39:B41)</f>
        <v>55000</v>
      </c>
      <c r="C38" s="387"/>
      <c r="D38" s="386">
        <f>(C38/B38-1)*100</f>
        <v>-100</v>
      </c>
    </row>
    <row r="39" spans="1:4" s="370" customFormat="1" ht="24.95" customHeight="1">
      <c r="A39" s="394" t="s">
        <v>1491</v>
      </c>
      <c r="B39" s="404">
        <v>45000</v>
      </c>
      <c r="C39" s="404"/>
      <c r="D39" s="388"/>
    </row>
    <row r="40" spans="1:4" s="370" customFormat="1" ht="24.95" customHeight="1">
      <c r="A40" s="394" t="s">
        <v>1492</v>
      </c>
      <c r="B40" s="404"/>
      <c r="C40" s="404"/>
      <c r="D40" s="388"/>
    </row>
    <row r="41" spans="1:4" s="370" customFormat="1" ht="24.95" customHeight="1">
      <c r="A41" s="394" t="s">
        <v>1513</v>
      </c>
      <c r="B41" s="404">
        <v>10000</v>
      </c>
      <c r="C41" s="404"/>
      <c r="D41" s="388"/>
    </row>
    <row r="42" spans="1:4" s="370" customFormat="1" ht="24.95" customHeight="1">
      <c r="A42" s="396" t="s">
        <v>1514</v>
      </c>
      <c r="B42" s="385">
        <f>B43+B47</f>
        <v>76512</v>
      </c>
      <c r="C42" s="385">
        <f>C43+C47</f>
        <v>59500</v>
      </c>
      <c r="D42" s="386">
        <f>(C42/B42-1)*100</f>
        <v>-22.234420744458401</v>
      </c>
    </row>
    <row r="43" spans="1:4" s="370" customFormat="1" ht="24.95" customHeight="1">
      <c r="A43" s="396" t="s">
        <v>1477</v>
      </c>
      <c r="B43" s="398">
        <f>SUM(B44:B46)</f>
        <v>75900</v>
      </c>
      <c r="C43" s="398">
        <f>SUM(C44:C46)</f>
        <v>59000</v>
      </c>
      <c r="D43" s="386">
        <f>(C43/B43-1)*100</f>
        <v>-22.266139657444</v>
      </c>
    </row>
    <row r="44" spans="1:4" s="370" customFormat="1" ht="24.95" customHeight="1">
      <c r="A44" s="406" t="s">
        <v>1515</v>
      </c>
      <c r="B44" s="399"/>
      <c r="C44" s="399"/>
      <c r="D44" s="388"/>
    </row>
    <row r="45" spans="1:4" s="370" customFormat="1" ht="24.95" customHeight="1">
      <c r="A45" s="406" t="s">
        <v>1516</v>
      </c>
      <c r="B45" s="399">
        <v>75900</v>
      </c>
      <c r="C45" s="399">
        <v>59000</v>
      </c>
      <c r="D45" s="388">
        <f>(C45/B45-1)*100</f>
        <v>-22.266139657444</v>
      </c>
    </row>
    <row r="46" spans="1:4" s="370" customFormat="1" ht="24.95" customHeight="1">
      <c r="A46" s="406" t="s">
        <v>1517</v>
      </c>
      <c r="B46" s="399"/>
      <c r="C46" s="399"/>
      <c r="D46" s="388"/>
    </row>
    <row r="47" spans="1:4" s="370" customFormat="1" ht="24.95" customHeight="1">
      <c r="A47" s="394" t="s">
        <v>1518</v>
      </c>
      <c r="B47" s="407">
        <f>SUM(B48:B57)</f>
        <v>612</v>
      </c>
      <c r="C47" s="407">
        <f>SUM(C48:C57)</f>
        <v>500</v>
      </c>
      <c r="D47" s="386">
        <f t="shared" ref="D47:D58" si="2">(C47/B47-1)*100</f>
        <v>-18.300653594771202</v>
      </c>
    </row>
    <row r="48" spans="1:4" s="370" customFormat="1" ht="24.95" customHeight="1">
      <c r="A48" s="394" t="s">
        <v>1519</v>
      </c>
      <c r="B48" s="404">
        <v>474</v>
      </c>
      <c r="C48" s="404">
        <v>300</v>
      </c>
      <c r="D48" s="388">
        <f t="shared" si="2"/>
        <v>-36.708860759493703</v>
      </c>
    </row>
    <row r="49" spans="1:4" s="370" customFormat="1" ht="24.95" customHeight="1">
      <c r="A49" s="394" t="s">
        <v>1520</v>
      </c>
      <c r="B49" s="404"/>
      <c r="C49" s="404"/>
      <c r="D49" s="388"/>
    </row>
    <row r="50" spans="1:4" s="370" customFormat="1" ht="24.95" customHeight="1">
      <c r="A50" s="394" t="s">
        <v>1521</v>
      </c>
      <c r="B50" s="404">
        <v>50</v>
      </c>
      <c r="C50" s="404">
        <v>50</v>
      </c>
      <c r="D50" s="388">
        <f t="shared" si="2"/>
        <v>0</v>
      </c>
    </row>
    <row r="51" spans="1:4" s="370" customFormat="1" ht="24.95" customHeight="1">
      <c r="A51" s="394" t="s">
        <v>1522</v>
      </c>
      <c r="B51" s="404"/>
      <c r="C51" s="404"/>
      <c r="D51" s="388"/>
    </row>
    <row r="52" spans="1:4" s="370" customFormat="1" ht="24.95" customHeight="1">
      <c r="A52" s="394" t="s">
        <v>1523</v>
      </c>
      <c r="B52" s="404">
        <v>62</v>
      </c>
      <c r="C52" s="404">
        <v>50</v>
      </c>
      <c r="D52" s="388">
        <f t="shared" si="2"/>
        <v>-19.354838709677399</v>
      </c>
    </row>
    <row r="53" spans="1:4" s="370" customFormat="1" ht="24.95" customHeight="1">
      <c r="A53" s="394" t="s">
        <v>1524</v>
      </c>
      <c r="B53" s="404"/>
      <c r="C53" s="404"/>
      <c r="D53" s="388"/>
    </row>
    <row r="54" spans="1:4" s="370" customFormat="1" ht="24.95" customHeight="1">
      <c r="A54" s="394" t="s">
        <v>1525</v>
      </c>
      <c r="B54" s="404"/>
      <c r="C54" s="404"/>
      <c r="D54" s="388"/>
    </row>
    <row r="55" spans="1:4" s="370" customFormat="1" ht="24.95" customHeight="1">
      <c r="A55" s="394" t="s">
        <v>1526</v>
      </c>
      <c r="B55" s="404"/>
      <c r="C55" s="404"/>
      <c r="D55" s="388"/>
    </row>
    <row r="56" spans="1:4" s="370" customFormat="1" ht="24.95" customHeight="1">
      <c r="A56" s="394" t="s">
        <v>1527</v>
      </c>
      <c r="B56" s="404">
        <v>15</v>
      </c>
      <c r="C56" s="404">
        <v>90</v>
      </c>
      <c r="D56" s="388">
        <f t="shared" si="2"/>
        <v>500</v>
      </c>
    </row>
    <row r="57" spans="1:4" s="370" customFormat="1" ht="24.95" customHeight="1">
      <c r="A57" s="394" t="s">
        <v>1528</v>
      </c>
      <c r="B57" s="404">
        <v>11</v>
      </c>
      <c r="C57" s="404">
        <v>10</v>
      </c>
      <c r="D57" s="388">
        <f t="shared" si="2"/>
        <v>-9.0909090909090899</v>
      </c>
    </row>
    <row r="58" spans="1:4" s="370" customFormat="1" ht="24.95" customHeight="1">
      <c r="A58" s="396" t="s">
        <v>1529</v>
      </c>
      <c r="B58" s="398">
        <f>SUM(B60:B74)</f>
        <v>20652</v>
      </c>
      <c r="C58" s="398">
        <f>SUM(C60:C74)</f>
        <v>27392</v>
      </c>
      <c r="D58" s="386">
        <f t="shared" si="2"/>
        <v>32.636064303699399</v>
      </c>
    </row>
    <row r="59" spans="1:4" s="370" customFormat="1" ht="24.95" customHeight="1">
      <c r="A59" s="408" t="s">
        <v>1530</v>
      </c>
      <c r="B59" s="398"/>
      <c r="C59" s="398"/>
      <c r="D59" s="386"/>
    </row>
    <row r="60" spans="1:4" s="371" customFormat="1" ht="24.95" customHeight="1">
      <c r="A60" s="394" t="s">
        <v>1531</v>
      </c>
      <c r="B60" s="399"/>
      <c r="C60" s="399"/>
      <c r="D60" s="386"/>
    </row>
    <row r="61" spans="1:4" s="371" customFormat="1" ht="24.95" customHeight="1">
      <c r="A61" s="394" t="s">
        <v>1532</v>
      </c>
      <c r="B61" s="399"/>
      <c r="C61" s="399"/>
      <c r="D61" s="386"/>
    </row>
    <row r="62" spans="1:4" s="371" customFormat="1" ht="24.95" customHeight="1">
      <c r="A62" s="394" t="s">
        <v>1533</v>
      </c>
      <c r="B62" s="399">
        <v>8322</v>
      </c>
      <c r="C62" s="399">
        <v>8270</v>
      </c>
      <c r="D62" s="386"/>
    </row>
    <row r="63" spans="1:4" s="371" customFormat="1" ht="24.95" customHeight="1">
      <c r="A63" s="394" t="s">
        <v>1534</v>
      </c>
      <c r="B63" s="399"/>
      <c r="C63" s="399"/>
      <c r="D63" s="386"/>
    </row>
    <row r="64" spans="1:4" s="371" customFormat="1" ht="24.95" customHeight="1">
      <c r="A64" s="394" t="s">
        <v>1535</v>
      </c>
      <c r="B64" s="399"/>
      <c r="C64" s="399"/>
      <c r="D64" s="386"/>
    </row>
    <row r="65" spans="1:4" s="371" customFormat="1" ht="24.95" customHeight="1">
      <c r="A65" s="394" t="s">
        <v>1536</v>
      </c>
      <c r="B65" s="399"/>
      <c r="C65" s="399"/>
      <c r="D65" s="386"/>
    </row>
    <row r="66" spans="1:4" s="371" customFormat="1" ht="24.95" customHeight="1">
      <c r="A66" s="394" t="s">
        <v>1537</v>
      </c>
      <c r="B66" s="399"/>
      <c r="C66" s="399"/>
      <c r="D66" s="386"/>
    </row>
    <row r="67" spans="1:4" s="371" customFormat="1" ht="24.95" customHeight="1">
      <c r="A67" s="394" t="s">
        <v>1538</v>
      </c>
      <c r="B67" s="399"/>
      <c r="C67" s="399"/>
      <c r="D67" s="386"/>
    </row>
    <row r="68" spans="1:4" s="371" customFormat="1" ht="24.95" customHeight="1">
      <c r="A68" s="394" t="s">
        <v>1539</v>
      </c>
      <c r="B68" s="399"/>
      <c r="C68" s="399"/>
      <c r="D68" s="386"/>
    </row>
    <row r="69" spans="1:4" s="371" customFormat="1" ht="24.95" customHeight="1">
      <c r="A69" s="394" t="s">
        <v>1540</v>
      </c>
      <c r="B69" s="399"/>
      <c r="C69" s="399"/>
      <c r="D69" s="386"/>
    </row>
    <row r="70" spans="1:4" s="371" customFormat="1" ht="24.95" customHeight="1">
      <c r="A70" s="394" t="s">
        <v>1541</v>
      </c>
      <c r="B70" s="399"/>
      <c r="C70" s="399">
        <v>1000</v>
      </c>
      <c r="D70" s="386"/>
    </row>
    <row r="71" spans="1:4" s="371" customFormat="1" ht="24.95" customHeight="1">
      <c r="A71" s="394" t="s">
        <v>1542</v>
      </c>
      <c r="B71" s="399"/>
      <c r="C71" s="399"/>
      <c r="D71" s="386"/>
    </row>
    <row r="72" spans="1:4" s="371" customFormat="1" ht="24.95" customHeight="1">
      <c r="A72" s="394" t="s">
        <v>1543</v>
      </c>
      <c r="B72" s="399">
        <v>8495</v>
      </c>
      <c r="C72" s="399">
        <v>10058</v>
      </c>
      <c r="D72" s="386"/>
    </row>
    <row r="73" spans="1:4" s="371" customFormat="1" ht="24.95" customHeight="1">
      <c r="A73" s="394" t="s">
        <v>1544</v>
      </c>
      <c r="B73" s="399">
        <v>3835</v>
      </c>
      <c r="C73" s="399">
        <v>8064</v>
      </c>
      <c r="D73" s="386"/>
    </row>
    <row r="74" spans="1:4" s="371" customFormat="1" ht="24.95" customHeight="1">
      <c r="A74" s="394" t="s">
        <v>1545</v>
      </c>
      <c r="B74" s="404"/>
      <c r="C74" s="404"/>
      <c r="D74" s="386"/>
    </row>
    <row r="75" spans="1:4" s="372" customFormat="1" ht="24.95" customHeight="1">
      <c r="A75" s="410" t="s">
        <v>385</v>
      </c>
      <c r="B75" s="385">
        <f>B8+B11+B42+B58+B5</f>
        <v>767327</v>
      </c>
      <c r="C75" s="385">
        <f>C8+C11+C42+C58+C5</f>
        <v>659060</v>
      </c>
      <c r="D75" s="386">
        <f>(C75/B75-1)*100</f>
        <v>-14.109629923096668</v>
      </c>
    </row>
    <row r="76" spans="1:4" s="371" customFormat="1" ht="24.95" customHeight="1">
      <c r="A76" s="411" t="s">
        <v>372</v>
      </c>
      <c r="B76" s="385">
        <f>B77+B84+B88</f>
        <v>10409</v>
      </c>
      <c r="C76" s="385">
        <f>C77+C84+C88</f>
        <v>109597</v>
      </c>
      <c r="D76" s="386"/>
    </row>
    <row r="77" spans="1:4" s="371" customFormat="1" ht="24.95" customHeight="1">
      <c r="A77" s="412" t="s">
        <v>1482</v>
      </c>
      <c r="B77" s="398">
        <f>SUM(B78:B83)</f>
        <v>5200</v>
      </c>
      <c r="C77" s="398">
        <f>SUM(C78:C83)</f>
        <v>109487</v>
      </c>
      <c r="D77" s="386"/>
    </row>
    <row r="78" spans="1:4" s="370" customFormat="1" ht="24.95" customHeight="1">
      <c r="A78" s="394" t="s">
        <v>1546</v>
      </c>
      <c r="B78" s="413"/>
      <c r="C78" s="413"/>
      <c r="D78" s="386"/>
    </row>
    <row r="79" spans="1:4" s="370" customFormat="1" ht="24.95" customHeight="1">
      <c r="A79" s="394" t="s">
        <v>1547</v>
      </c>
      <c r="B79" s="413"/>
      <c r="C79" s="413"/>
      <c r="D79" s="386"/>
    </row>
    <row r="80" spans="1:4" s="370" customFormat="1" ht="24.95" customHeight="1">
      <c r="A80" s="394" t="s">
        <v>1548</v>
      </c>
      <c r="B80" s="413"/>
      <c r="C80" s="413"/>
      <c r="D80" s="386"/>
    </row>
    <row r="81" spans="1:4" s="370" customFormat="1" ht="24.95" customHeight="1">
      <c r="A81" s="394" t="s">
        <v>1549</v>
      </c>
      <c r="B81" s="413"/>
      <c r="C81" s="413">
        <v>50000</v>
      </c>
      <c r="D81" s="386"/>
    </row>
    <row r="82" spans="1:4" s="370" customFormat="1" ht="24.95" customHeight="1">
      <c r="A82" s="394" t="s">
        <v>1550</v>
      </c>
      <c r="B82" s="413"/>
      <c r="C82" s="413"/>
      <c r="D82" s="386"/>
    </row>
    <row r="83" spans="1:4" s="370" customFormat="1" ht="24.95" customHeight="1">
      <c r="A83" s="394" t="s">
        <v>1551</v>
      </c>
      <c r="B83" s="413">
        <v>5200</v>
      </c>
      <c r="C83" s="413">
        <v>59487</v>
      </c>
      <c r="D83" s="386"/>
    </row>
    <row r="84" spans="1:4" s="370" customFormat="1" ht="24.95" customHeight="1">
      <c r="A84" s="396" t="s">
        <v>386</v>
      </c>
      <c r="B84" s="398">
        <f>B85</f>
        <v>109</v>
      </c>
      <c r="C84" s="398">
        <f>C85</f>
        <v>110</v>
      </c>
      <c r="D84" s="386"/>
    </row>
    <row r="85" spans="1:4" s="370" customFormat="1" ht="24.95" customHeight="1">
      <c r="A85" s="394" t="s">
        <v>1552</v>
      </c>
      <c r="B85" s="404">
        <v>109</v>
      </c>
      <c r="C85" s="404">
        <v>110</v>
      </c>
      <c r="D85" s="386"/>
    </row>
    <row r="86" spans="1:4" s="370" customFormat="1" ht="24.95" customHeight="1">
      <c r="A86" s="396" t="s">
        <v>388</v>
      </c>
      <c r="B86" s="414"/>
      <c r="C86" s="414"/>
      <c r="D86" s="386"/>
    </row>
    <row r="87" spans="1:4" s="370" customFormat="1" ht="24.95" customHeight="1">
      <c r="A87" s="396" t="s">
        <v>1483</v>
      </c>
      <c r="B87" s="387"/>
      <c r="C87" s="387"/>
      <c r="D87" s="386"/>
    </row>
    <row r="88" spans="1:4" s="373" customFormat="1" ht="24.95" customHeight="1">
      <c r="A88" s="396" t="s">
        <v>377</v>
      </c>
      <c r="B88" s="398">
        <v>5100</v>
      </c>
      <c r="C88" s="414"/>
      <c r="D88" s="386"/>
    </row>
    <row r="89" spans="1:4" ht="18.95" customHeight="1">
      <c r="A89" s="410" t="s">
        <v>1484</v>
      </c>
      <c r="B89" s="385">
        <f>B76+B75</f>
        <v>777736</v>
      </c>
      <c r="C89" s="385">
        <f>C76+C75</f>
        <v>768657</v>
      </c>
      <c r="D89" s="386">
        <f>(C89/B89-1)*100</f>
        <v>-1.1673627040538204</v>
      </c>
    </row>
    <row r="90" spans="1:4">
      <c r="A90" s="374" t="s">
        <v>1553</v>
      </c>
    </row>
  </sheetData>
  <mergeCells count="2">
    <mergeCell ref="A2:D2"/>
    <mergeCell ref="C3:D3"/>
  </mergeCells>
  <phoneticPr fontId="74" type="noConversion"/>
  <printOptions horizontalCentered="1"/>
  <pageMargins left="0.74791666666666701" right="0.74791666666666701" top="1.18055555555556" bottom="0.389583333333333" header="0.31041666666666701" footer="0.31041666666666701"/>
  <pageSetup paperSize="9" scale="75" fitToHeight="0" orientation="portrait" useFirstPageNumber="1" errors="NA" r:id="rId1"/>
  <headerFooter alignWithMargins="0"/>
  <ignoredErrors>
    <ignoredError sqref="D42" formulaRange="1" unlockedFormula="1"/>
    <ignoredError sqref="D75 B8:C9 D38 B5:C5 B89:D89 B7" unlockedFormula="1"/>
  </ignoredErrors>
</worksheet>
</file>

<file path=xl/worksheets/sheet18.xml><?xml version="1.0" encoding="utf-8"?>
<worksheet xmlns="http://schemas.openxmlformats.org/spreadsheetml/2006/main" xmlns:r="http://schemas.openxmlformats.org/officeDocument/2006/relationships">
  <dimension ref="A1:F27"/>
  <sheetViews>
    <sheetView workbookViewId="0">
      <selection activeCell="E11" sqref="E11"/>
    </sheetView>
  </sheetViews>
  <sheetFormatPr defaultColWidth="10" defaultRowHeight="14.25"/>
  <cols>
    <col min="1" max="1" width="59.7109375" style="37" customWidth="1"/>
    <col min="2" max="2" width="25.5703125" style="37" customWidth="1"/>
    <col min="3" max="4" width="10" style="37"/>
    <col min="5" max="5" width="10.7109375" style="37" customWidth="1"/>
    <col min="6" max="16384" width="10" style="37"/>
  </cols>
  <sheetData>
    <row r="1" spans="1:6" ht="18" customHeight="1">
      <c r="A1" s="234" t="s">
        <v>1554</v>
      </c>
      <c r="B1" s="234"/>
      <c r="C1" s="234"/>
      <c r="D1" s="234"/>
      <c r="E1" s="348"/>
      <c r="F1" s="348"/>
    </row>
    <row r="2" spans="1:6" ht="39" customHeight="1">
      <c r="A2" s="716" t="s">
        <v>237</v>
      </c>
      <c r="B2" s="716"/>
      <c r="C2" s="349"/>
      <c r="D2" s="349"/>
      <c r="E2" s="350"/>
      <c r="F2" s="350"/>
    </row>
    <row r="3" spans="1:6" ht="18.399999999999999" customHeight="1">
      <c r="A3" s="351"/>
      <c r="B3" s="352" t="s">
        <v>307</v>
      </c>
      <c r="C3" s="353"/>
      <c r="D3" s="353"/>
      <c r="E3" s="354"/>
      <c r="F3" s="354"/>
    </row>
    <row r="4" spans="1:6" ht="36" customHeight="1">
      <c r="A4" s="260" t="s">
        <v>1555</v>
      </c>
      <c r="B4" s="260" t="s">
        <v>1556</v>
      </c>
      <c r="C4" s="355"/>
      <c r="D4" s="355"/>
      <c r="E4" s="355"/>
      <c r="F4" s="355"/>
    </row>
    <row r="5" spans="1:6" ht="30.95" customHeight="1">
      <c r="A5" s="356" t="s">
        <v>1365</v>
      </c>
      <c r="B5" s="357"/>
      <c r="C5" s="358"/>
      <c r="D5" s="358"/>
      <c r="E5" s="359"/>
      <c r="F5" s="360"/>
    </row>
    <row r="6" spans="1:6" ht="39.950000000000003" customHeight="1">
      <c r="A6" s="361" t="s">
        <v>1557</v>
      </c>
      <c r="B6" s="362"/>
      <c r="C6" s="358"/>
      <c r="D6" s="358"/>
      <c r="E6" s="358"/>
      <c r="F6" s="358"/>
    </row>
    <row r="7" spans="1:6" ht="39.950000000000003" customHeight="1">
      <c r="A7" s="361" t="s">
        <v>1558</v>
      </c>
      <c r="B7" s="362"/>
      <c r="C7" s="358"/>
      <c r="D7" s="358"/>
      <c r="E7" s="358"/>
      <c r="F7" s="358"/>
    </row>
    <row r="8" spans="1:6" ht="39.950000000000003" customHeight="1">
      <c r="A8" s="361" t="s">
        <v>1559</v>
      </c>
      <c r="B8" s="362"/>
      <c r="C8" s="358"/>
      <c r="D8" s="358"/>
      <c r="E8" s="358"/>
      <c r="F8" s="358"/>
    </row>
    <row r="9" spans="1:6" ht="39.950000000000003" customHeight="1">
      <c r="A9" s="361" t="s">
        <v>1560</v>
      </c>
      <c r="B9" s="362"/>
      <c r="C9" s="358"/>
      <c r="D9" s="358"/>
      <c r="E9" s="358"/>
      <c r="F9" s="358"/>
    </row>
    <row r="10" spans="1:6" ht="39.950000000000003" customHeight="1">
      <c r="A10" s="361" t="s">
        <v>1561</v>
      </c>
      <c r="B10" s="362"/>
      <c r="C10" s="358"/>
      <c r="D10" s="358"/>
      <c r="E10" s="358"/>
      <c r="F10" s="358"/>
    </row>
    <row r="11" spans="1:6" ht="39.950000000000003" customHeight="1">
      <c r="A11" s="361" t="s">
        <v>1562</v>
      </c>
      <c r="B11" s="362"/>
      <c r="C11" s="358"/>
      <c r="D11" s="358"/>
      <c r="E11" s="358"/>
      <c r="F11" s="358"/>
    </row>
    <row r="12" spans="1:6" ht="39.950000000000003" customHeight="1">
      <c r="A12" s="361" t="s">
        <v>1563</v>
      </c>
      <c r="B12" s="362"/>
      <c r="C12" s="358"/>
      <c r="D12" s="358"/>
      <c r="E12" s="358"/>
      <c r="F12" s="358"/>
    </row>
    <row r="13" spans="1:6" ht="39.950000000000003" customHeight="1">
      <c r="A13" s="361" t="s">
        <v>1564</v>
      </c>
      <c r="B13" s="362"/>
      <c r="C13" s="358"/>
      <c r="D13" s="358"/>
      <c r="E13" s="358"/>
      <c r="F13" s="358"/>
    </row>
    <row r="14" spans="1:6" ht="39.950000000000003" customHeight="1">
      <c r="A14" s="361" t="s">
        <v>1565</v>
      </c>
      <c r="B14" s="362"/>
      <c r="C14" s="358"/>
      <c r="D14" s="358"/>
      <c r="E14" s="358"/>
      <c r="F14" s="358"/>
    </row>
    <row r="15" spans="1:6" ht="40.5" customHeight="1">
      <c r="A15" s="717" t="s">
        <v>1566</v>
      </c>
      <c r="B15" s="717"/>
    </row>
    <row r="16" spans="1:6">
      <c r="B16" s="363"/>
    </row>
    <row r="17" spans="2:2">
      <c r="B17" s="363"/>
    </row>
    <row r="18" spans="2:2">
      <c r="B18" s="363"/>
    </row>
    <row r="19" spans="2:2">
      <c r="B19" s="363"/>
    </row>
    <row r="20" spans="2:2">
      <c r="B20" s="363"/>
    </row>
    <row r="21" spans="2:2">
      <c r="B21" s="363"/>
    </row>
    <row r="22" spans="2:2">
      <c r="B22" s="363"/>
    </row>
    <row r="23" spans="2:2">
      <c r="B23" s="363"/>
    </row>
    <row r="24" spans="2:2">
      <c r="B24" s="363"/>
    </row>
    <row r="25" spans="2:2">
      <c r="B25" s="363"/>
    </row>
    <row r="26" spans="2:2">
      <c r="B26" s="363"/>
    </row>
    <row r="27" spans="2:2">
      <c r="B27" s="363"/>
    </row>
  </sheetData>
  <mergeCells count="2">
    <mergeCell ref="A2:B2"/>
    <mergeCell ref="A15:B15"/>
  </mergeCells>
  <phoneticPr fontId="74" type="noConversion"/>
  <pageMargins left="0.75" right="0.75" top="1" bottom="1" header="0.51" footer="0.51"/>
  <pageSetup paperSize="9" orientation="portrait"/>
</worksheet>
</file>

<file path=xl/worksheets/sheet19.xml><?xml version="1.0" encoding="utf-8"?>
<worksheet xmlns="http://schemas.openxmlformats.org/spreadsheetml/2006/main" xmlns:r="http://schemas.openxmlformats.org/officeDocument/2006/relationships">
  <dimension ref="A1:R13"/>
  <sheetViews>
    <sheetView workbookViewId="0">
      <selection activeCell="E19" sqref="E19"/>
    </sheetView>
  </sheetViews>
  <sheetFormatPr defaultColWidth="9.7109375" defaultRowHeight="14.25"/>
  <cols>
    <col min="1" max="1" width="46.28515625" style="37" customWidth="1"/>
    <col min="2" max="2" width="38.85546875" style="37" customWidth="1"/>
    <col min="3" max="15" width="9.7109375" style="37"/>
    <col min="16" max="16" width="10.5703125" style="37" customWidth="1"/>
    <col min="17" max="17" width="9.7109375" style="37"/>
    <col min="18" max="18" width="18.5703125" style="37" customWidth="1"/>
    <col min="19" max="16384" width="9.7109375" style="37"/>
  </cols>
  <sheetData>
    <row r="1" spans="1:18">
      <c r="A1" s="337" t="s">
        <v>1567</v>
      </c>
      <c r="B1" s="338"/>
      <c r="C1" s="339"/>
      <c r="D1" s="339"/>
      <c r="E1" s="339"/>
    </row>
    <row r="2" spans="1:18" ht="36.950000000000003" customHeight="1">
      <c r="A2" s="716" t="s">
        <v>239</v>
      </c>
      <c r="B2" s="718"/>
      <c r="C2" s="339"/>
      <c r="D2" s="339"/>
      <c r="E2" s="339"/>
    </row>
    <row r="3" spans="1:18">
      <c r="A3" s="340"/>
      <c r="B3" s="341" t="s">
        <v>307</v>
      </c>
      <c r="C3" s="339"/>
      <c r="D3" s="339"/>
      <c r="E3" s="339"/>
    </row>
    <row r="4" spans="1:18" ht="32.65" customHeight="1">
      <c r="A4" s="342" t="s">
        <v>1568</v>
      </c>
      <c r="B4" s="260" t="s">
        <v>1556</v>
      </c>
      <c r="C4" s="343"/>
      <c r="D4" s="344"/>
      <c r="E4" s="343"/>
    </row>
    <row r="5" spans="1:18" ht="32.65" customHeight="1">
      <c r="A5" s="263" t="s">
        <v>1439</v>
      </c>
      <c r="B5" s="263"/>
      <c r="C5" s="345"/>
      <c r="D5" s="344"/>
      <c r="E5" s="345"/>
      <c r="F5" s="345"/>
      <c r="G5" s="345"/>
      <c r="H5" s="345"/>
      <c r="I5" s="345"/>
      <c r="J5" s="345"/>
      <c r="K5" s="345"/>
      <c r="L5" s="345"/>
      <c r="M5" s="345"/>
      <c r="N5" s="345"/>
      <c r="O5" s="345"/>
      <c r="P5" s="345"/>
      <c r="Q5" s="345"/>
      <c r="R5" s="345"/>
    </row>
    <row r="6" spans="1:18" ht="32.65" customHeight="1">
      <c r="A6" s="263" t="s">
        <v>1440</v>
      </c>
      <c r="B6" s="263"/>
      <c r="C6" s="346"/>
      <c r="D6" s="344"/>
      <c r="E6" s="346"/>
      <c r="F6" s="346"/>
      <c r="G6" s="346"/>
      <c r="H6" s="346"/>
      <c r="I6" s="346"/>
      <c r="J6" s="346"/>
      <c r="K6" s="346"/>
      <c r="L6" s="346"/>
      <c r="M6" s="346"/>
      <c r="N6" s="346"/>
      <c r="O6" s="346"/>
      <c r="P6" s="346"/>
      <c r="Q6" s="346"/>
    </row>
    <row r="7" spans="1:18" ht="32.65" customHeight="1">
      <c r="A7" s="263" t="s">
        <v>1441</v>
      </c>
      <c r="B7" s="263"/>
      <c r="C7" s="346"/>
      <c r="D7" s="344"/>
      <c r="E7" s="346"/>
      <c r="F7" s="346"/>
      <c r="G7" s="346"/>
      <c r="H7" s="346"/>
      <c r="I7" s="346"/>
      <c r="J7" s="346"/>
      <c r="K7" s="346"/>
      <c r="L7" s="346"/>
      <c r="M7" s="346"/>
      <c r="N7" s="346"/>
      <c r="O7" s="346"/>
      <c r="P7" s="346"/>
      <c r="Q7" s="346"/>
    </row>
    <row r="8" spans="1:18" ht="32.65" customHeight="1">
      <c r="A8" s="263" t="s">
        <v>1442</v>
      </c>
      <c r="B8" s="263"/>
      <c r="C8" s="346"/>
      <c r="D8" s="344"/>
      <c r="E8" s="346"/>
      <c r="F8" s="346"/>
      <c r="G8" s="346"/>
      <c r="H8" s="346"/>
      <c r="I8" s="346"/>
      <c r="J8" s="346"/>
      <c r="K8" s="346"/>
      <c r="L8" s="346"/>
      <c r="M8" s="346"/>
      <c r="N8" s="346"/>
      <c r="O8" s="346"/>
      <c r="P8" s="346"/>
      <c r="Q8" s="346"/>
    </row>
    <row r="9" spans="1:18" ht="32.65" customHeight="1">
      <c r="A9" s="263" t="s">
        <v>1443</v>
      </c>
      <c r="B9" s="263"/>
      <c r="C9" s="346"/>
      <c r="D9" s="344"/>
      <c r="E9" s="346"/>
      <c r="F9" s="346"/>
      <c r="G9" s="346"/>
      <c r="H9" s="346"/>
      <c r="I9" s="346"/>
      <c r="J9" s="346"/>
      <c r="K9" s="346"/>
      <c r="L9" s="346"/>
      <c r="M9" s="346"/>
      <c r="N9" s="346"/>
      <c r="O9" s="346"/>
      <c r="P9" s="346"/>
      <c r="Q9" s="346"/>
    </row>
    <row r="10" spans="1:18" ht="32.65" customHeight="1">
      <c r="A10" s="263" t="s">
        <v>1444</v>
      </c>
      <c r="B10" s="263"/>
      <c r="C10" s="346"/>
      <c r="D10" s="344"/>
      <c r="E10" s="346"/>
      <c r="F10" s="346"/>
      <c r="G10" s="346"/>
      <c r="H10" s="346"/>
      <c r="I10" s="346"/>
      <c r="J10" s="346"/>
      <c r="K10" s="346"/>
      <c r="L10" s="346"/>
      <c r="M10" s="346"/>
      <c r="N10" s="346"/>
      <c r="O10" s="346"/>
      <c r="P10" s="346"/>
      <c r="Q10" s="346"/>
    </row>
    <row r="11" spans="1:18" ht="32.65" customHeight="1">
      <c r="A11" s="263" t="s">
        <v>1445</v>
      </c>
      <c r="B11" s="263"/>
      <c r="C11" s="346"/>
      <c r="D11" s="344"/>
      <c r="E11" s="346"/>
      <c r="F11" s="346"/>
      <c r="G11" s="346"/>
      <c r="H11" s="346"/>
      <c r="I11" s="346"/>
      <c r="J11" s="346"/>
      <c r="K11" s="346"/>
      <c r="L11" s="346"/>
      <c r="M11" s="346"/>
      <c r="N11" s="346"/>
      <c r="O11" s="346"/>
      <c r="P11" s="346"/>
      <c r="Q11" s="346"/>
    </row>
    <row r="12" spans="1:18" ht="32.65" customHeight="1">
      <c r="A12" s="347" t="s">
        <v>1446</v>
      </c>
      <c r="B12" s="347"/>
      <c r="C12" s="346"/>
      <c r="D12" s="346"/>
      <c r="E12" s="346"/>
      <c r="F12" s="346"/>
      <c r="G12" s="346"/>
      <c r="H12" s="346"/>
      <c r="I12" s="346"/>
      <c r="J12" s="346"/>
      <c r="K12" s="346"/>
      <c r="L12" s="346"/>
      <c r="M12" s="346"/>
      <c r="N12" s="346"/>
      <c r="O12" s="346"/>
      <c r="P12" s="346"/>
      <c r="Q12" s="346"/>
    </row>
    <row r="13" spans="1:18" ht="46.5" customHeight="1">
      <c r="A13" s="719" t="s">
        <v>1569</v>
      </c>
      <c r="B13" s="719"/>
    </row>
  </sheetData>
  <mergeCells count="2">
    <mergeCell ref="A2:B2"/>
    <mergeCell ref="A13:B13"/>
  </mergeCells>
  <phoneticPr fontId="74" type="noConversion"/>
  <pageMargins left="0.75" right="0.75" top="1" bottom="1" header="0.51" footer="0.51"/>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showGridLines="0" showRowColHeaders="0" showZeros="0" showOutlineSymbols="0" topLeftCell="B1" zoomScaleSheetLayoutView="6" workbookViewId="0"/>
  </sheetViews>
  <sheetFormatPr defaultColWidth="8.85546875" defaultRowHeight="12.75"/>
  <sheetData/>
  <phoneticPr fontId="74" type="noConversion"/>
  <pageMargins left="0.75" right="0.75" top="1" bottom="1" header="0.5" footer="0.5"/>
  <pageSetup paperSize="9" orientation="portrait"/>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A1:IV188"/>
  <sheetViews>
    <sheetView showZeros="0" workbookViewId="0">
      <selection activeCell="I13" sqref="I13"/>
    </sheetView>
  </sheetViews>
  <sheetFormatPr defaultColWidth="10" defaultRowHeight="14.25"/>
  <cols>
    <col min="1" max="1" width="52.28515625" style="315" customWidth="1"/>
    <col min="2" max="2" width="17.5703125" style="167" customWidth="1"/>
    <col min="3" max="3" width="17.7109375" style="330"/>
    <col min="4" max="4" width="16" style="168" customWidth="1"/>
    <col min="5" max="241" width="10" style="315"/>
    <col min="242" max="16384" width="10" style="317"/>
  </cols>
  <sheetData>
    <row r="1" spans="1:4" s="309" customFormat="1" ht="17.25" customHeight="1">
      <c r="A1" s="318" t="s">
        <v>1570</v>
      </c>
      <c r="B1" s="319"/>
      <c r="C1" s="331"/>
      <c r="D1" s="332"/>
    </row>
    <row r="2" spans="1:4" s="310" customFormat="1" ht="28.5" customHeight="1">
      <c r="A2" s="720" t="s">
        <v>242</v>
      </c>
      <c r="B2" s="720"/>
      <c r="C2" s="720"/>
      <c r="D2" s="720"/>
    </row>
    <row r="3" spans="1:4" s="311" customFormat="1" ht="21.95" customHeight="1">
      <c r="A3" s="321"/>
      <c r="B3" s="333"/>
      <c r="C3" s="334"/>
      <c r="D3" s="666" t="s">
        <v>307</v>
      </c>
    </row>
    <row r="4" spans="1:4" s="162" customFormat="1" ht="27.95" customHeight="1">
      <c r="A4" s="335" t="s">
        <v>308</v>
      </c>
      <c r="B4" s="176" t="s">
        <v>309</v>
      </c>
      <c r="C4" s="324" t="s">
        <v>310</v>
      </c>
      <c r="D4" s="325" t="s">
        <v>380</v>
      </c>
    </row>
    <row r="5" spans="1:4" s="328" customFormat="1" ht="20.100000000000001" customHeight="1">
      <c r="A5" s="297" t="s">
        <v>1571</v>
      </c>
      <c r="B5" s="191">
        <f>SUM(B6:B11)</f>
        <v>5000</v>
      </c>
      <c r="C5" s="191">
        <f>SUM(C6:C11)</f>
        <v>5000</v>
      </c>
      <c r="D5" s="298">
        <f>(C5/B5-1)*100</f>
        <v>0</v>
      </c>
    </row>
    <row r="6" spans="1:4" s="328" customFormat="1" ht="20.100000000000001" customHeight="1">
      <c r="A6" s="297" t="s">
        <v>1572</v>
      </c>
      <c r="B6" s="299"/>
      <c r="C6" s="299"/>
      <c r="D6" s="336"/>
    </row>
    <row r="7" spans="1:4" s="328" customFormat="1" ht="20.100000000000001" customHeight="1">
      <c r="A7" s="297" t="s">
        <v>1573</v>
      </c>
      <c r="B7" s="299">
        <v>5000</v>
      </c>
      <c r="C7" s="299">
        <v>5000</v>
      </c>
      <c r="D7" s="300"/>
    </row>
    <row r="8" spans="1:4" s="328" customFormat="1" ht="20.100000000000001" customHeight="1">
      <c r="A8" s="297" t="s">
        <v>1574</v>
      </c>
      <c r="B8" s="299"/>
      <c r="C8" s="299"/>
      <c r="D8" s="300"/>
    </row>
    <row r="9" spans="1:4" s="328" customFormat="1" ht="20.100000000000001" customHeight="1">
      <c r="A9" s="297" t="s">
        <v>1575</v>
      </c>
      <c r="B9" s="299"/>
      <c r="C9" s="299"/>
      <c r="D9" s="300"/>
    </row>
    <row r="10" spans="1:4" s="328" customFormat="1" ht="20.100000000000001" customHeight="1">
      <c r="A10" s="297" t="s">
        <v>1576</v>
      </c>
      <c r="B10" s="299"/>
      <c r="C10" s="299"/>
      <c r="D10" s="300"/>
    </row>
    <row r="11" spans="1:4" s="328" customFormat="1" ht="20.100000000000001" customHeight="1">
      <c r="A11" s="301" t="s">
        <v>1577</v>
      </c>
      <c r="B11" s="302"/>
      <c r="C11" s="302"/>
      <c r="D11" s="300"/>
    </row>
    <row r="12" spans="1:4" s="328" customFormat="1" ht="20.100000000000001" customHeight="1">
      <c r="A12" s="297" t="s">
        <v>1578</v>
      </c>
      <c r="B12" s="303"/>
      <c r="C12" s="303"/>
      <c r="D12" s="300"/>
    </row>
    <row r="13" spans="1:4" s="328" customFormat="1" ht="20.100000000000001" customHeight="1">
      <c r="A13" s="297" t="s">
        <v>1579</v>
      </c>
      <c r="B13" s="303"/>
      <c r="C13" s="303"/>
      <c r="D13" s="300"/>
    </row>
    <row r="14" spans="1:4" s="328" customFormat="1" ht="20.100000000000001" customHeight="1">
      <c r="A14" s="297" t="s">
        <v>1580</v>
      </c>
      <c r="B14" s="303"/>
      <c r="C14" s="303"/>
      <c r="D14" s="300"/>
    </row>
    <row r="15" spans="1:4" s="328" customFormat="1" ht="18.75" customHeight="1">
      <c r="A15" s="297" t="s">
        <v>1581</v>
      </c>
      <c r="B15" s="302"/>
      <c r="C15" s="302"/>
      <c r="D15" s="300"/>
    </row>
    <row r="16" spans="1:4" s="328" customFormat="1" ht="20.100000000000001" customHeight="1">
      <c r="A16" s="297" t="s">
        <v>1582</v>
      </c>
      <c r="B16" s="302"/>
      <c r="C16" s="302"/>
      <c r="D16" s="300"/>
    </row>
    <row r="17" spans="1:256" s="328" customFormat="1" ht="20.100000000000001" customHeight="1">
      <c r="A17" s="297" t="s">
        <v>1583</v>
      </c>
      <c r="B17" s="302"/>
      <c r="C17" s="302"/>
      <c r="D17" s="300"/>
    </row>
    <row r="18" spans="1:256" s="328" customFormat="1" ht="20.100000000000001" customHeight="1">
      <c r="A18" s="297" t="s">
        <v>1584</v>
      </c>
      <c r="B18" s="302"/>
      <c r="C18" s="302"/>
      <c r="D18" s="300"/>
    </row>
    <row r="19" spans="1:256" s="328" customFormat="1" ht="20.100000000000001" customHeight="1">
      <c r="A19" s="297" t="s">
        <v>1585</v>
      </c>
      <c r="B19" s="302"/>
      <c r="C19" s="302"/>
      <c r="D19" s="300"/>
    </row>
    <row r="20" spans="1:256" s="328" customFormat="1" ht="20.100000000000001" customHeight="1">
      <c r="A20" s="297" t="s">
        <v>1586</v>
      </c>
      <c r="B20" s="302"/>
      <c r="C20" s="302"/>
      <c r="D20" s="300"/>
    </row>
    <row r="21" spans="1:256" s="328" customFormat="1" ht="20.100000000000001" customHeight="1">
      <c r="A21" s="297" t="s">
        <v>1587</v>
      </c>
      <c r="B21" s="302"/>
      <c r="C21" s="302"/>
      <c r="D21" s="300"/>
    </row>
    <row r="22" spans="1:256" s="328" customFormat="1" ht="20.100000000000001" customHeight="1">
      <c r="A22" s="297" t="s">
        <v>1588</v>
      </c>
      <c r="B22" s="302"/>
      <c r="C22" s="302"/>
      <c r="D22" s="300"/>
    </row>
    <row r="23" spans="1:256" s="329" customFormat="1" ht="20.100000000000001" customHeight="1">
      <c r="A23" s="304" t="s">
        <v>1456</v>
      </c>
      <c r="B23" s="191">
        <f>B5+B12</f>
        <v>5000</v>
      </c>
      <c r="C23" s="191">
        <f>C5+C12</f>
        <v>5000</v>
      </c>
      <c r="D23" s="298">
        <f>(C23/B23-1)*100</f>
        <v>0</v>
      </c>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2"/>
      <c r="CC23" s="162"/>
      <c r="CD23" s="162"/>
      <c r="CE23" s="162"/>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c r="DC23" s="162"/>
      <c r="DD23" s="162"/>
      <c r="DE23" s="162"/>
      <c r="DF23" s="162"/>
      <c r="DG23" s="162"/>
      <c r="DH23" s="162"/>
      <c r="DI23" s="162"/>
      <c r="DJ23" s="162"/>
      <c r="DK23" s="162"/>
      <c r="DL23" s="162"/>
      <c r="DM23" s="162"/>
      <c r="DN23" s="162"/>
      <c r="DO23" s="162"/>
      <c r="DP23" s="162"/>
      <c r="DQ23" s="162"/>
      <c r="DR23" s="162"/>
      <c r="DS23" s="162"/>
      <c r="DT23" s="162"/>
      <c r="DU23" s="162"/>
      <c r="DV23" s="162"/>
      <c r="DW23" s="162"/>
      <c r="DX23" s="162"/>
      <c r="DY23" s="162"/>
      <c r="DZ23" s="162"/>
      <c r="EA23" s="162"/>
      <c r="EB23" s="162"/>
      <c r="EC23" s="162"/>
      <c r="ED23" s="162"/>
      <c r="EE23" s="162"/>
      <c r="EF23" s="162"/>
      <c r="EG23" s="162"/>
      <c r="EH23" s="162"/>
      <c r="EI23" s="162"/>
      <c r="EJ23" s="162"/>
      <c r="EK23" s="162"/>
      <c r="EL23" s="162"/>
      <c r="EM23" s="162"/>
      <c r="EN23" s="162"/>
      <c r="EO23" s="162"/>
      <c r="EP23" s="162"/>
      <c r="EQ23" s="162"/>
      <c r="ER23" s="162"/>
      <c r="ES23" s="162"/>
      <c r="ET23" s="162"/>
      <c r="EU23" s="162"/>
      <c r="EV23" s="162"/>
      <c r="EW23" s="162"/>
      <c r="EX23" s="162"/>
      <c r="EY23" s="162"/>
      <c r="EZ23" s="162"/>
      <c r="FA23" s="162"/>
      <c r="FB23" s="162"/>
      <c r="FC23" s="162"/>
      <c r="FD23" s="162"/>
      <c r="FE23" s="162"/>
      <c r="FF23" s="162"/>
      <c r="FG23" s="162"/>
      <c r="FH23" s="162"/>
      <c r="FI23" s="162"/>
      <c r="FJ23" s="162"/>
      <c r="FK23" s="162"/>
      <c r="FL23" s="162"/>
      <c r="FM23" s="162"/>
      <c r="FN23" s="162"/>
      <c r="FO23" s="162"/>
      <c r="FP23" s="162"/>
      <c r="FQ23" s="162"/>
      <c r="FR23" s="162"/>
      <c r="FS23" s="162"/>
      <c r="FT23" s="162"/>
      <c r="FU23" s="162"/>
      <c r="FV23" s="162"/>
      <c r="FW23" s="162"/>
      <c r="FX23" s="162"/>
      <c r="FY23" s="162"/>
      <c r="FZ23" s="162"/>
      <c r="GA23" s="162"/>
      <c r="GB23" s="162"/>
      <c r="GC23" s="162"/>
      <c r="GD23" s="162"/>
      <c r="GE23" s="162"/>
      <c r="GF23" s="162"/>
      <c r="GG23" s="162"/>
      <c r="GH23" s="162"/>
      <c r="GI23" s="162"/>
      <c r="GJ23" s="162"/>
      <c r="GK23" s="162"/>
      <c r="GL23" s="162"/>
      <c r="GM23" s="162"/>
      <c r="GN23" s="162"/>
      <c r="GO23" s="162"/>
      <c r="GP23" s="162"/>
      <c r="GQ23" s="162"/>
      <c r="GR23" s="162"/>
      <c r="GS23" s="162"/>
      <c r="GT23" s="162"/>
      <c r="GU23" s="162"/>
      <c r="GV23" s="162"/>
      <c r="GW23" s="162"/>
      <c r="GX23" s="162"/>
      <c r="GY23" s="162"/>
      <c r="GZ23" s="162"/>
      <c r="HA23" s="162"/>
      <c r="HB23" s="162"/>
      <c r="HC23" s="162"/>
      <c r="HD23" s="162"/>
      <c r="HE23" s="162"/>
      <c r="HF23" s="162"/>
      <c r="HG23" s="162"/>
      <c r="HH23" s="162"/>
      <c r="HI23" s="162"/>
      <c r="HJ23" s="162"/>
      <c r="HK23" s="162"/>
      <c r="HL23" s="162"/>
      <c r="HM23" s="162"/>
      <c r="HN23" s="162"/>
      <c r="HO23" s="162"/>
      <c r="HP23" s="162"/>
      <c r="HQ23" s="162"/>
      <c r="HR23" s="162"/>
      <c r="HS23" s="162"/>
      <c r="HT23" s="162"/>
      <c r="HU23" s="162"/>
      <c r="HV23" s="162"/>
      <c r="HW23" s="162"/>
      <c r="HX23" s="162"/>
      <c r="HY23" s="162"/>
      <c r="HZ23" s="162"/>
      <c r="IA23" s="162"/>
      <c r="IB23" s="162"/>
      <c r="IC23" s="162"/>
      <c r="ID23" s="162"/>
      <c r="IE23" s="162"/>
      <c r="IF23" s="162"/>
      <c r="IG23" s="162"/>
    </row>
    <row r="24" spans="1:256" s="314" customFormat="1" ht="20.100000000000001" customHeight="1">
      <c r="A24" s="305" t="s">
        <v>337</v>
      </c>
      <c r="B24" s="191">
        <f>B25+B26</f>
        <v>485</v>
      </c>
      <c r="C24" s="191">
        <f>C25+C26</f>
        <v>500</v>
      </c>
      <c r="D24" s="306"/>
      <c r="IH24" s="327"/>
      <c r="II24" s="327"/>
      <c r="IJ24" s="327"/>
      <c r="IK24" s="327"/>
      <c r="IL24" s="327"/>
      <c r="IM24" s="327"/>
      <c r="IN24" s="327"/>
      <c r="IO24" s="327"/>
      <c r="IP24" s="327"/>
      <c r="IQ24" s="327"/>
      <c r="IR24" s="327"/>
      <c r="IS24" s="327"/>
      <c r="IT24" s="327"/>
      <c r="IU24" s="327"/>
      <c r="IV24" s="327"/>
    </row>
    <row r="25" spans="1:256" s="315" customFormat="1" ht="20.100000000000001" customHeight="1">
      <c r="A25" s="307" t="s">
        <v>1459</v>
      </c>
      <c r="B25" s="299">
        <v>485</v>
      </c>
      <c r="C25" s="299">
        <v>500</v>
      </c>
      <c r="D25" s="300"/>
      <c r="IH25" s="317"/>
      <c r="II25" s="317"/>
      <c r="IJ25" s="317"/>
      <c r="IK25" s="317"/>
      <c r="IL25" s="317"/>
      <c r="IM25" s="317"/>
      <c r="IN25" s="317"/>
      <c r="IO25" s="317"/>
      <c r="IP25" s="317"/>
      <c r="IQ25" s="317"/>
      <c r="IR25" s="317"/>
      <c r="IS25" s="317"/>
      <c r="IT25" s="317"/>
      <c r="IU25" s="317"/>
      <c r="IV25" s="317"/>
    </row>
    <row r="26" spans="1:256" s="316" customFormat="1" ht="20.100000000000001" customHeight="1">
      <c r="A26" s="307" t="s">
        <v>344</v>
      </c>
      <c r="B26" s="299"/>
      <c r="C26" s="299"/>
      <c r="D26" s="300"/>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row>
    <row r="27" spans="1:256" s="327" customFormat="1" ht="20.100000000000001" customHeight="1">
      <c r="A27" s="308" t="s">
        <v>345</v>
      </c>
      <c r="B27" s="191">
        <f>B23+B24</f>
        <v>5485</v>
      </c>
      <c r="C27" s="191">
        <f>C23+C24</f>
        <v>5500</v>
      </c>
      <c r="D27" s="298">
        <f>(C27/B27-1)*100</f>
        <v>0.27347310847767314</v>
      </c>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4"/>
      <c r="BI27" s="314"/>
      <c r="BJ27" s="314"/>
      <c r="BK27" s="314"/>
      <c r="BL27" s="314"/>
      <c r="BM27" s="314"/>
      <c r="BN27" s="314"/>
      <c r="BO27" s="314"/>
      <c r="BP27" s="314"/>
      <c r="BQ27" s="314"/>
      <c r="BR27" s="314"/>
      <c r="BS27" s="314"/>
      <c r="BT27" s="314"/>
      <c r="BU27" s="314"/>
      <c r="BV27" s="314"/>
      <c r="BW27" s="314"/>
      <c r="BX27" s="314"/>
      <c r="BY27" s="314"/>
      <c r="BZ27" s="314"/>
      <c r="CA27" s="314"/>
      <c r="CB27" s="314"/>
      <c r="CC27" s="314"/>
      <c r="CD27" s="314"/>
      <c r="CE27" s="314"/>
      <c r="CF27" s="314"/>
      <c r="CG27" s="314"/>
      <c r="CH27" s="314"/>
      <c r="CI27" s="314"/>
      <c r="CJ27" s="314"/>
      <c r="CK27" s="314"/>
      <c r="CL27" s="314"/>
      <c r="CM27" s="314"/>
      <c r="CN27" s="314"/>
      <c r="CO27" s="314"/>
      <c r="CP27" s="314"/>
      <c r="CQ27" s="314"/>
      <c r="CR27" s="314"/>
      <c r="CS27" s="314"/>
      <c r="CT27" s="314"/>
      <c r="CU27" s="314"/>
      <c r="CV27" s="314"/>
      <c r="CW27" s="314"/>
      <c r="CX27" s="314"/>
      <c r="CY27" s="314"/>
      <c r="CZ27" s="314"/>
      <c r="DA27" s="314"/>
      <c r="DB27" s="314"/>
      <c r="DC27" s="314"/>
      <c r="DD27" s="314"/>
      <c r="DE27" s="314"/>
      <c r="DF27" s="314"/>
      <c r="DG27" s="314"/>
      <c r="DH27" s="314"/>
      <c r="DI27" s="314"/>
      <c r="DJ27" s="314"/>
      <c r="DK27" s="314"/>
      <c r="DL27" s="314"/>
      <c r="DM27" s="314"/>
      <c r="DN27" s="314"/>
      <c r="DO27" s="314"/>
      <c r="DP27" s="314"/>
      <c r="DQ27" s="314"/>
      <c r="DR27" s="314"/>
      <c r="DS27" s="314"/>
      <c r="DT27" s="314"/>
      <c r="DU27" s="314"/>
      <c r="DV27" s="314"/>
      <c r="DW27" s="314"/>
      <c r="DX27" s="314"/>
      <c r="DY27" s="314"/>
      <c r="DZ27" s="314"/>
      <c r="EA27" s="314"/>
      <c r="EB27" s="314"/>
      <c r="EC27" s="314"/>
      <c r="ED27" s="314"/>
      <c r="EE27" s="314"/>
      <c r="EF27" s="314"/>
      <c r="EG27" s="314"/>
      <c r="EH27" s="314"/>
      <c r="EI27" s="314"/>
      <c r="EJ27" s="314"/>
      <c r="EK27" s="314"/>
      <c r="EL27" s="314"/>
      <c r="EM27" s="314"/>
      <c r="EN27" s="314"/>
      <c r="EO27" s="314"/>
      <c r="EP27" s="314"/>
      <c r="EQ27" s="314"/>
      <c r="ER27" s="314"/>
      <c r="ES27" s="314"/>
      <c r="ET27" s="314"/>
      <c r="EU27" s="314"/>
      <c r="EV27" s="314"/>
      <c r="EW27" s="314"/>
      <c r="EX27" s="314"/>
      <c r="EY27" s="314"/>
      <c r="EZ27" s="314"/>
      <c r="FA27" s="314"/>
      <c r="FB27" s="314"/>
      <c r="FC27" s="314"/>
      <c r="FD27" s="314"/>
      <c r="FE27" s="314"/>
      <c r="FF27" s="314"/>
      <c r="FG27" s="314"/>
      <c r="FH27" s="314"/>
      <c r="FI27" s="314"/>
      <c r="FJ27" s="314"/>
      <c r="FK27" s="314"/>
      <c r="FL27" s="314"/>
      <c r="FM27" s="314"/>
      <c r="FN27" s="314"/>
      <c r="FO27" s="314"/>
      <c r="FP27" s="314"/>
      <c r="FQ27" s="314"/>
      <c r="FR27" s="314"/>
      <c r="FS27" s="314"/>
      <c r="FT27" s="314"/>
      <c r="FU27" s="314"/>
      <c r="FV27" s="314"/>
      <c r="FW27" s="314"/>
      <c r="FX27" s="314"/>
      <c r="FY27" s="314"/>
      <c r="FZ27" s="314"/>
      <c r="GA27" s="314"/>
      <c r="GB27" s="314"/>
      <c r="GC27" s="314"/>
      <c r="GD27" s="314"/>
      <c r="GE27" s="314"/>
      <c r="GF27" s="314"/>
      <c r="GG27" s="314"/>
      <c r="GH27" s="314"/>
      <c r="GI27" s="314"/>
      <c r="GJ27" s="314"/>
      <c r="GK27" s="314"/>
      <c r="GL27" s="314"/>
      <c r="GM27" s="314"/>
      <c r="GN27" s="314"/>
      <c r="GO27" s="314"/>
      <c r="GP27" s="314"/>
      <c r="GQ27" s="314"/>
      <c r="GR27" s="314"/>
      <c r="GS27" s="314"/>
      <c r="GT27" s="314"/>
      <c r="GU27" s="314"/>
      <c r="GV27" s="314"/>
      <c r="GW27" s="314"/>
      <c r="GX27" s="314"/>
      <c r="GY27" s="314"/>
      <c r="GZ27" s="314"/>
      <c r="HA27" s="314"/>
      <c r="HB27" s="314"/>
      <c r="HC27" s="314"/>
      <c r="HD27" s="314"/>
      <c r="HE27" s="314"/>
      <c r="HF27" s="314"/>
      <c r="HG27" s="314"/>
      <c r="HH27" s="314"/>
      <c r="HI27" s="314"/>
      <c r="HJ27" s="314"/>
      <c r="HK27" s="314"/>
      <c r="HL27" s="314"/>
      <c r="HM27" s="314"/>
      <c r="HN27" s="314"/>
      <c r="HO27" s="314"/>
      <c r="HP27" s="314"/>
      <c r="HQ27" s="314"/>
      <c r="HR27" s="314"/>
      <c r="HS27" s="314"/>
      <c r="HT27" s="314"/>
      <c r="HU27" s="314"/>
      <c r="HV27" s="314"/>
      <c r="HW27" s="314"/>
      <c r="HX27" s="314"/>
      <c r="HY27" s="314"/>
      <c r="HZ27" s="314"/>
      <c r="IA27" s="314"/>
      <c r="IB27" s="314"/>
      <c r="IC27" s="314"/>
      <c r="ID27" s="314"/>
      <c r="IE27" s="314"/>
      <c r="IF27" s="314"/>
      <c r="IG27" s="314"/>
    </row>
    <row r="28" spans="1:256" s="315" customFormat="1">
      <c r="B28" s="167"/>
      <c r="C28" s="330"/>
      <c r="D28" s="168"/>
      <c r="IH28" s="317"/>
      <c r="II28" s="317"/>
      <c r="IJ28" s="317"/>
      <c r="IK28" s="317"/>
      <c r="IL28" s="317"/>
      <c r="IM28" s="317"/>
      <c r="IN28" s="317"/>
      <c r="IO28" s="317"/>
      <c r="IP28" s="317"/>
      <c r="IQ28" s="317"/>
      <c r="IR28" s="317"/>
      <c r="IS28" s="317"/>
      <c r="IT28" s="317"/>
      <c r="IU28" s="317"/>
      <c r="IV28" s="317"/>
    </row>
    <row r="29" spans="1:256" s="315" customFormat="1">
      <c r="B29" s="167"/>
      <c r="C29" s="330"/>
      <c r="D29" s="168"/>
      <c r="IH29" s="317"/>
      <c r="II29" s="317"/>
      <c r="IJ29" s="317"/>
      <c r="IK29" s="317"/>
      <c r="IL29" s="317"/>
      <c r="IM29" s="317"/>
      <c r="IN29" s="317"/>
      <c r="IO29" s="317"/>
      <c r="IP29" s="317"/>
      <c r="IQ29" s="317"/>
      <c r="IR29" s="317"/>
      <c r="IS29" s="317"/>
      <c r="IT29" s="317"/>
      <c r="IU29" s="317"/>
      <c r="IV29" s="317"/>
    </row>
    <row r="30" spans="1:256" s="315" customFormat="1">
      <c r="B30" s="167"/>
      <c r="C30" s="330"/>
      <c r="D30" s="168"/>
      <c r="IH30" s="317"/>
      <c r="II30" s="317"/>
      <c r="IJ30" s="317"/>
      <c r="IK30" s="317"/>
      <c r="IL30" s="317"/>
      <c r="IM30" s="317"/>
      <c r="IN30" s="317"/>
      <c r="IO30" s="317"/>
      <c r="IP30" s="317"/>
      <c r="IQ30" s="317"/>
      <c r="IR30" s="317"/>
      <c r="IS30" s="317"/>
      <c r="IT30" s="317"/>
      <c r="IU30" s="317"/>
      <c r="IV30" s="317"/>
    </row>
    <row r="31" spans="1:256" s="315" customFormat="1">
      <c r="B31" s="167"/>
      <c r="C31" s="330"/>
      <c r="D31" s="168"/>
      <c r="IH31" s="317"/>
      <c r="II31" s="317"/>
      <c r="IJ31" s="317"/>
      <c r="IK31" s="317"/>
      <c r="IL31" s="317"/>
      <c r="IM31" s="317"/>
      <c r="IN31" s="317"/>
      <c r="IO31" s="317"/>
      <c r="IP31" s="317"/>
      <c r="IQ31" s="317"/>
      <c r="IR31" s="317"/>
      <c r="IS31" s="317"/>
      <c r="IT31" s="317"/>
      <c r="IU31" s="317"/>
      <c r="IV31" s="317"/>
    </row>
    <row r="32" spans="1:256" s="315" customFormat="1">
      <c r="B32" s="167"/>
      <c r="C32" s="330"/>
      <c r="D32" s="168"/>
      <c r="IH32" s="317"/>
      <c r="II32" s="317"/>
      <c r="IJ32" s="317"/>
      <c r="IK32" s="317"/>
      <c r="IL32" s="317"/>
      <c r="IM32" s="317"/>
      <c r="IN32" s="317"/>
      <c r="IO32" s="317"/>
      <c r="IP32" s="317"/>
      <c r="IQ32" s="317"/>
      <c r="IR32" s="317"/>
      <c r="IS32" s="317"/>
      <c r="IT32" s="317"/>
      <c r="IU32" s="317"/>
      <c r="IV32" s="317"/>
    </row>
    <row r="33" spans="2:256" s="315" customFormat="1">
      <c r="B33" s="167"/>
      <c r="C33" s="330"/>
      <c r="D33" s="168"/>
      <c r="IH33" s="317"/>
      <c r="II33" s="317"/>
      <c r="IJ33" s="317"/>
      <c r="IK33" s="317"/>
      <c r="IL33" s="317"/>
      <c r="IM33" s="317"/>
      <c r="IN33" s="317"/>
      <c r="IO33" s="317"/>
      <c r="IP33" s="317"/>
      <c r="IQ33" s="317"/>
      <c r="IR33" s="317"/>
      <c r="IS33" s="317"/>
      <c r="IT33" s="317"/>
      <c r="IU33" s="317"/>
      <c r="IV33" s="317"/>
    </row>
    <row r="34" spans="2:256" s="315" customFormat="1">
      <c r="B34" s="167"/>
      <c r="C34" s="330"/>
      <c r="D34" s="168"/>
      <c r="IH34" s="317"/>
      <c r="II34" s="317"/>
      <c r="IJ34" s="317"/>
      <c r="IK34" s="317"/>
      <c r="IL34" s="317"/>
      <c r="IM34" s="317"/>
      <c r="IN34" s="317"/>
      <c r="IO34" s="317"/>
      <c r="IP34" s="317"/>
      <c r="IQ34" s="317"/>
      <c r="IR34" s="317"/>
      <c r="IS34" s="317"/>
      <c r="IT34" s="317"/>
      <c r="IU34" s="317"/>
      <c r="IV34" s="317"/>
    </row>
    <row r="35" spans="2:256" s="315" customFormat="1">
      <c r="B35" s="167"/>
      <c r="C35" s="330"/>
      <c r="D35" s="168"/>
      <c r="IH35" s="317"/>
      <c r="II35" s="317"/>
      <c r="IJ35" s="317"/>
      <c r="IK35" s="317"/>
      <c r="IL35" s="317"/>
      <c r="IM35" s="317"/>
      <c r="IN35" s="317"/>
      <c r="IO35" s="317"/>
      <c r="IP35" s="317"/>
      <c r="IQ35" s="317"/>
      <c r="IR35" s="317"/>
      <c r="IS35" s="317"/>
      <c r="IT35" s="317"/>
      <c r="IU35" s="317"/>
      <c r="IV35" s="317"/>
    </row>
    <row r="36" spans="2:256" s="315" customFormat="1">
      <c r="B36" s="167"/>
      <c r="C36" s="330"/>
      <c r="D36" s="168"/>
      <c r="IH36" s="317"/>
      <c r="II36" s="317"/>
      <c r="IJ36" s="317"/>
      <c r="IK36" s="317"/>
      <c r="IL36" s="317"/>
      <c r="IM36" s="317"/>
      <c r="IN36" s="317"/>
      <c r="IO36" s="317"/>
      <c r="IP36" s="317"/>
      <c r="IQ36" s="317"/>
      <c r="IR36" s="317"/>
      <c r="IS36" s="317"/>
      <c r="IT36" s="317"/>
      <c r="IU36" s="317"/>
      <c r="IV36" s="317"/>
    </row>
    <row r="37" spans="2:256" s="315" customFormat="1">
      <c r="B37" s="167"/>
      <c r="C37" s="330"/>
      <c r="D37" s="168"/>
      <c r="IH37" s="317"/>
      <c r="II37" s="317"/>
      <c r="IJ37" s="317"/>
      <c r="IK37" s="317"/>
      <c r="IL37" s="317"/>
      <c r="IM37" s="317"/>
      <c r="IN37" s="317"/>
      <c r="IO37" s="317"/>
      <c r="IP37" s="317"/>
      <c r="IQ37" s="317"/>
      <c r="IR37" s="317"/>
      <c r="IS37" s="317"/>
      <c r="IT37" s="317"/>
      <c r="IU37" s="317"/>
      <c r="IV37" s="317"/>
    </row>
    <row r="38" spans="2:256" s="315" customFormat="1">
      <c r="B38" s="167"/>
      <c r="C38" s="330"/>
      <c r="D38" s="168"/>
      <c r="IH38" s="317"/>
      <c r="II38" s="317"/>
      <c r="IJ38" s="317"/>
      <c r="IK38" s="317"/>
      <c r="IL38" s="317"/>
      <c r="IM38" s="317"/>
      <c r="IN38" s="317"/>
      <c r="IO38" s="317"/>
      <c r="IP38" s="317"/>
      <c r="IQ38" s="317"/>
      <c r="IR38" s="317"/>
      <c r="IS38" s="317"/>
      <c r="IT38" s="317"/>
      <c r="IU38" s="317"/>
      <c r="IV38" s="317"/>
    </row>
    <row r="39" spans="2:256" s="315" customFormat="1">
      <c r="B39" s="167"/>
      <c r="C39" s="330"/>
      <c r="D39" s="168"/>
      <c r="IH39" s="317"/>
      <c r="II39" s="317"/>
      <c r="IJ39" s="317"/>
      <c r="IK39" s="317"/>
      <c r="IL39" s="317"/>
      <c r="IM39" s="317"/>
      <c r="IN39" s="317"/>
      <c r="IO39" s="317"/>
      <c r="IP39" s="317"/>
      <c r="IQ39" s="317"/>
      <c r="IR39" s="317"/>
      <c r="IS39" s="317"/>
      <c r="IT39" s="317"/>
      <c r="IU39" s="317"/>
      <c r="IV39" s="317"/>
    </row>
    <row r="40" spans="2:256" s="315" customFormat="1">
      <c r="B40" s="167"/>
      <c r="C40" s="330"/>
      <c r="D40" s="168"/>
      <c r="IH40" s="317"/>
      <c r="II40" s="317"/>
      <c r="IJ40" s="317"/>
      <c r="IK40" s="317"/>
      <c r="IL40" s="317"/>
      <c r="IM40" s="317"/>
      <c r="IN40" s="317"/>
      <c r="IO40" s="317"/>
      <c r="IP40" s="317"/>
      <c r="IQ40" s="317"/>
      <c r="IR40" s="317"/>
      <c r="IS40" s="317"/>
      <c r="IT40" s="317"/>
      <c r="IU40" s="317"/>
      <c r="IV40" s="317"/>
    </row>
    <row r="41" spans="2:256" s="315" customFormat="1">
      <c r="B41" s="167"/>
      <c r="C41" s="330"/>
      <c r="D41" s="168"/>
      <c r="IH41" s="317"/>
      <c r="II41" s="317"/>
      <c r="IJ41" s="317"/>
      <c r="IK41" s="317"/>
      <c r="IL41" s="317"/>
      <c r="IM41" s="317"/>
      <c r="IN41" s="317"/>
      <c r="IO41" s="317"/>
      <c r="IP41" s="317"/>
      <c r="IQ41" s="317"/>
      <c r="IR41" s="317"/>
      <c r="IS41" s="317"/>
      <c r="IT41" s="317"/>
      <c r="IU41" s="317"/>
      <c r="IV41" s="317"/>
    </row>
    <row r="42" spans="2:256" s="315" customFormat="1">
      <c r="B42" s="167"/>
      <c r="C42" s="330"/>
      <c r="D42" s="168"/>
      <c r="IH42" s="317"/>
      <c r="II42" s="317"/>
      <c r="IJ42" s="317"/>
      <c r="IK42" s="317"/>
      <c r="IL42" s="317"/>
      <c r="IM42" s="317"/>
      <c r="IN42" s="317"/>
      <c r="IO42" s="317"/>
      <c r="IP42" s="317"/>
      <c r="IQ42" s="317"/>
      <c r="IR42" s="317"/>
      <c r="IS42" s="317"/>
      <c r="IT42" s="317"/>
      <c r="IU42" s="317"/>
      <c r="IV42" s="317"/>
    </row>
    <row r="43" spans="2:256" s="315" customFormat="1">
      <c r="B43" s="167"/>
      <c r="C43" s="330"/>
      <c r="D43" s="168"/>
      <c r="IH43" s="317"/>
      <c r="II43" s="317"/>
      <c r="IJ43" s="317"/>
      <c r="IK43" s="317"/>
      <c r="IL43" s="317"/>
      <c r="IM43" s="317"/>
      <c r="IN43" s="317"/>
      <c r="IO43" s="317"/>
      <c r="IP43" s="317"/>
      <c r="IQ43" s="317"/>
      <c r="IR43" s="317"/>
      <c r="IS43" s="317"/>
      <c r="IT43" s="317"/>
      <c r="IU43" s="317"/>
      <c r="IV43" s="317"/>
    </row>
    <row r="44" spans="2:256" s="315" customFormat="1">
      <c r="B44" s="167"/>
      <c r="C44" s="330"/>
      <c r="D44" s="168"/>
      <c r="IH44" s="317"/>
      <c r="II44" s="317"/>
      <c r="IJ44" s="317"/>
      <c r="IK44" s="317"/>
      <c r="IL44" s="317"/>
      <c r="IM44" s="317"/>
      <c r="IN44" s="317"/>
      <c r="IO44" s="317"/>
      <c r="IP44" s="317"/>
      <c r="IQ44" s="317"/>
      <c r="IR44" s="317"/>
      <c r="IS44" s="317"/>
      <c r="IT44" s="317"/>
      <c r="IU44" s="317"/>
      <c r="IV44" s="317"/>
    </row>
    <row r="45" spans="2:256" s="315" customFormat="1">
      <c r="B45" s="167"/>
      <c r="C45" s="330"/>
      <c r="D45" s="168"/>
      <c r="IH45" s="317"/>
      <c r="II45" s="317"/>
      <c r="IJ45" s="317"/>
      <c r="IK45" s="317"/>
      <c r="IL45" s="317"/>
      <c r="IM45" s="317"/>
      <c r="IN45" s="317"/>
      <c r="IO45" s="317"/>
      <c r="IP45" s="317"/>
      <c r="IQ45" s="317"/>
      <c r="IR45" s="317"/>
      <c r="IS45" s="317"/>
      <c r="IT45" s="317"/>
      <c r="IU45" s="317"/>
      <c r="IV45" s="317"/>
    </row>
    <row r="46" spans="2:256" s="315" customFormat="1">
      <c r="B46" s="167"/>
      <c r="C46" s="330"/>
      <c r="D46" s="168"/>
      <c r="IH46" s="317"/>
      <c r="II46" s="317"/>
      <c r="IJ46" s="317"/>
      <c r="IK46" s="317"/>
      <c r="IL46" s="317"/>
      <c r="IM46" s="317"/>
      <c r="IN46" s="317"/>
      <c r="IO46" s="317"/>
      <c r="IP46" s="317"/>
      <c r="IQ46" s="317"/>
      <c r="IR46" s="317"/>
      <c r="IS46" s="317"/>
      <c r="IT46" s="317"/>
      <c r="IU46" s="317"/>
      <c r="IV46" s="317"/>
    </row>
    <row r="47" spans="2:256" s="315" customFormat="1">
      <c r="B47" s="167"/>
      <c r="C47" s="330"/>
      <c r="D47" s="168"/>
      <c r="IH47" s="317"/>
      <c r="II47" s="317"/>
      <c r="IJ47" s="317"/>
      <c r="IK47" s="317"/>
      <c r="IL47" s="317"/>
      <c r="IM47" s="317"/>
      <c r="IN47" s="317"/>
      <c r="IO47" s="317"/>
      <c r="IP47" s="317"/>
      <c r="IQ47" s="317"/>
      <c r="IR47" s="317"/>
      <c r="IS47" s="317"/>
      <c r="IT47" s="317"/>
      <c r="IU47" s="317"/>
      <c r="IV47" s="317"/>
    </row>
    <row r="48" spans="2:256" s="315" customFormat="1">
      <c r="B48" s="167"/>
      <c r="C48" s="330"/>
      <c r="D48" s="168"/>
      <c r="IH48" s="317"/>
      <c r="II48" s="317"/>
      <c r="IJ48" s="317"/>
      <c r="IK48" s="317"/>
      <c r="IL48" s="317"/>
      <c r="IM48" s="317"/>
      <c r="IN48" s="317"/>
      <c r="IO48" s="317"/>
      <c r="IP48" s="317"/>
      <c r="IQ48" s="317"/>
      <c r="IR48" s="317"/>
      <c r="IS48" s="317"/>
      <c r="IT48" s="317"/>
      <c r="IU48" s="317"/>
      <c r="IV48" s="317"/>
    </row>
    <row r="49" spans="2:256" s="315" customFormat="1">
      <c r="B49" s="167"/>
      <c r="C49" s="330"/>
      <c r="D49" s="168"/>
      <c r="IH49" s="317"/>
      <c r="II49" s="317"/>
      <c r="IJ49" s="317"/>
      <c r="IK49" s="317"/>
      <c r="IL49" s="317"/>
      <c r="IM49" s="317"/>
      <c r="IN49" s="317"/>
      <c r="IO49" s="317"/>
      <c r="IP49" s="317"/>
      <c r="IQ49" s="317"/>
      <c r="IR49" s="317"/>
      <c r="IS49" s="317"/>
      <c r="IT49" s="317"/>
      <c r="IU49" s="317"/>
      <c r="IV49" s="317"/>
    </row>
    <row r="50" spans="2:256" s="315" customFormat="1">
      <c r="B50" s="167"/>
      <c r="C50" s="330"/>
      <c r="D50" s="168"/>
      <c r="IH50" s="317"/>
      <c r="II50" s="317"/>
      <c r="IJ50" s="317"/>
      <c r="IK50" s="317"/>
      <c r="IL50" s="317"/>
      <c r="IM50" s="317"/>
      <c r="IN50" s="317"/>
      <c r="IO50" s="317"/>
      <c r="IP50" s="317"/>
      <c r="IQ50" s="317"/>
      <c r="IR50" s="317"/>
      <c r="IS50" s="317"/>
      <c r="IT50" s="317"/>
      <c r="IU50" s="317"/>
      <c r="IV50" s="317"/>
    </row>
    <row r="51" spans="2:256" s="315" customFormat="1">
      <c r="B51" s="167"/>
      <c r="C51" s="330"/>
      <c r="D51" s="168"/>
      <c r="IH51" s="317"/>
      <c r="II51" s="317"/>
      <c r="IJ51" s="317"/>
      <c r="IK51" s="317"/>
      <c r="IL51" s="317"/>
      <c r="IM51" s="317"/>
      <c r="IN51" s="317"/>
      <c r="IO51" s="317"/>
      <c r="IP51" s="317"/>
      <c r="IQ51" s="317"/>
      <c r="IR51" s="317"/>
      <c r="IS51" s="317"/>
      <c r="IT51" s="317"/>
      <c r="IU51" s="317"/>
      <c r="IV51" s="317"/>
    </row>
    <row r="52" spans="2:256" s="315" customFormat="1">
      <c r="B52" s="167"/>
      <c r="C52" s="330"/>
      <c r="D52" s="168"/>
      <c r="IH52" s="317"/>
      <c r="II52" s="317"/>
      <c r="IJ52" s="317"/>
      <c r="IK52" s="317"/>
      <c r="IL52" s="317"/>
      <c r="IM52" s="317"/>
      <c r="IN52" s="317"/>
      <c r="IO52" s="317"/>
      <c r="IP52" s="317"/>
      <c r="IQ52" s="317"/>
      <c r="IR52" s="317"/>
      <c r="IS52" s="317"/>
      <c r="IT52" s="317"/>
      <c r="IU52" s="317"/>
      <c r="IV52" s="317"/>
    </row>
    <row r="53" spans="2:256" s="315" customFormat="1">
      <c r="B53" s="167"/>
      <c r="C53" s="330"/>
      <c r="D53" s="168"/>
      <c r="IH53" s="317"/>
      <c r="II53" s="317"/>
      <c r="IJ53" s="317"/>
      <c r="IK53" s="317"/>
      <c r="IL53" s="317"/>
      <c r="IM53" s="317"/>
      <c r="IN53" s="317"/>
      <c r="IO53" s="317"/>
      <c r="IP53" s="317"/>
      <c r="IQ53" s="317"/>
      <c r="IR53" s="317"/>
      <c r="IS53" s="317"/>
      <c r="IT53" s="317"/>
      <c r="IU53" s="317"/>
      <c r="IV53" s="317"/>
    </row>
    <row r="54" spans="2:256" s="315" customFormat="1">
      <c r="B54" s="167"/>
      <c r="C54" s="330"/>
      <c r="D54" s="168"/>
      <c r="IH54" s="317"/>
      <c r="II54" s="317"/>
      <c r="IJ54" s="317"/>
      <c r="IK54" s="317"/>
      <c r="IL54" s="317"/>
      <c r="IM54" s="317"/>
      <c r="IN54" s="317"/>
      <c r="IO54" s="317"/>
      <c r="IP54" s="317"/>
      <c r="IQ54" s="317"/>
      <c r="IR54" s="317"/>
      <c r="IS54" s="317"/>
      <c r="IT54" s="317"/>
      <c r="IU54" s="317"/>
      <c r="IV54" s="317"/>
    </row>
    <row r="55" spans="2:256" s="315" customFormat="1">
      <c r="B55" s="167"/>
      <c r="C55" s="330"/>
      <c r="D55" s="168"/>
      <c r="IH55" s="317"/>
      <c r="II55" s="317"/>
      <c r="IJ55" s="317"/>
      <c r="IK55" s="317"/>
      <c r="IL55" s="317"/>
      <c r="IM55" s="317"/>
      <c r="IN55" s="317"/>
      <c r="IO55" s="317"/>
      <c r="IP55" s="317"/>
      <c r="IQ55" s="317"/>
      <c r="IR55" s="317"/>
      <c r="IS55" s="317"/>
      <c r="IT55" s="317"/>
      <c r="IU55" s="317"/>
      <c r="IV55" s="317"/>
    </row>
    <row r="56" spans="2:256" s="315" customFormat="1">
      <c r="B56" s="167"/>
      <c r="C56" s="330"/>
      <c r="D56" s="168"/>
      <c r="IH56" s="317"/>
      <c r="II56" s="317"/>
      <c r="IJ56" s="317"/>
      <c r="IK56" s="317"/>
      <c r="IL56" s="317"/>
      <c r="IM56" s="317"/>
      <c r="IN56" s="317"/>
      <c r="IO56" s="317"/>
      <c r="IP56" s="317"/>
      <c r="IQ56" s="317"/>
      <c r="IR56" s="317"/>
      <c r="IS56" s="317"/>
      <c r="IT56" s="317"/>
      <c r="IU56" s="317"/>
      <c r="IV56" s="317"/>
    </row>
    <row r="57" spans="2:256" s="315" customFormat="1">
      <c r="B57" s="167"/>
      <c r="C57" s="330"/>
      <c r="D57" s="168"/>
      <c r="IH57" s="317"/>
      <c r="II57" s="317"/>
      <c r="IJ57" s="317"/>
      <c r="IK57" s="317"/>
      <c r="IL57" s="317"/>
      <c r="IM57" s="317"/>
      <c r="IN57" s="317"/>
      <c r="IO57" s="317"/>
      <c r="IP57" s="317"/>
      <c r="IQ57" s="317"/>
      <c r="IR57" s="317"/>
      <c r="IS57" s="317"/>
      <c r="IT57" s="317"/>
      <c r="IU57" s="317"/>
      <c r="IV57" s="317"/>
    </row>
    <row r="58" spans="2:256" s="315" customFormat="1">
      <c r="B58" s="167"/>
      <c r="C58" s="330"/>
      <c r="D58" s="168"/>
      <c r="IH58" s="317"/>
      <c r="II58" s="317"/>
      <c r="IJ58" s="317"/>
      <c r="IK58" s="317"/>
      <c r="IL58" s="317"/>
      <c r="IM58" s="317"/>
      <c r="IN58" s="317"/>
      <c r="IO58" s="317"/>
      <c r="IP58" s="317"/>
      <c r="IQ58" s="317"/>
      <c r="IR58" s="317"/>
      <c r="IS58" s="317"/>
      <c r="IT58" s="317"/>
      <c r="IU58" s="317"/>
      <c r="IV58" s="317"/>
    </row>
    <row r="59" spans="2:256" s="315" customFormat="1">
      <c r="B59" s="167"/>
      <c r="C59" s="330"/>
      <c r="D59" s="168"/>
      <c r="IH59" s="317"/>
      <c r="II59" s="317"/>
      <c r="IJ59" s="317"/>
      <c r="IK59" s="317"/>
      <c r="IL59" s="317"/>
      <c r="IM59" s="317"/>
      <c r="IN59" s="317"/>
      <c r="IO59" s="317"/>
      <c r="IP59" s="317"/>
      <c r="IQ59" s="317"/>
      <c r="IR59" s="317"/>
      <c r="IS59" s="317"/>
      <c r="IT59" s="317"/>
      <c r="IU59" s="317"/>
      <c r="IV59" s="317"/>
    </row>
    <row r="60" spans="2:256" s="315" customFormat="1">
      <c r="B60" s="167"/>
      <c r="C60" s="330"/>
      <c r="D60" s="168"/>
      <c r="IH60" s="317"/>
      <c r="II60" s="317"/>
      <c r="IJ60" s="317"/>
      <c r="IK60" s="317"/>
      <c r="IL60" s="317"/>
      <c r="IM60" s="317"/>
      <c r="IN60" s="317"/>
      <c r="IO60" s="317"/>
      <c r="IP60" s="317"/>
      <c r="IQ60" s="317"/>
      <c r="IR60" s="317"/>
      <c r="IS60" s="317"/>
      <c r="IT60" s="317"/>
      <c r="IU60" s="317"/>
      <c r="IV60" s="317"/>
    </row>
    <row r="61" spans="2:256" s="315" customFormat="1">
      <c r="B61" s="167"/>
      <c r="C61" s="330"/>
      <c r="D61" s="168"/>
      <c r="IH61" s="317"/>
      <c r="II61" s="317"/>
      <c r="IJ61" s="317"/>
      <c r="IK61" s="317"/>
      <c r="IL61" s="317"/>
      <c r="IM61" s="317"/>
      <c r="IN61" s="317"/>
      <c r="IO61" s="317"/>
      <c r="IP61" s="317"/>
      <c r="IQ61" s="317"/>
      <c r="IR61" s="317"/>
      <c r="IS61" s="317"/>
      <c r="IT61" s="317"/>
      <c r="IU61" s="317"/>
      <c r="IV61" s="317"/>
    </row>
    <row r="62" spans="2:256" s="315" customFormat="1">
      <c r="B62" s="167"/>
      <c r="C62" s="330"/>
      <c r="D62" s="168"/>
      <c r="IH62" s="317"/>
      <c r="II62" s="317"/>
      <c r="IJ62" s="317"/>
      <c r="IK62" s="317"/>
      <c r="IL62" s="317"/>
      <c r="IM62" s="317"/>
      <c r="IN62" s="317"/>
      <c r="IO62" s="317"/>
      <c r="IP62" s="317"/>
      <c r="IQ62" s="317"/>
      <c r="IR62" s="317"/>
      <c r="IS62" s="317"/>
      <c r="IT62" s="317"/>
      <c r="IU62" s="317"/>
      <c r="IV62" s="317"/>
    </row>
    <row r="63" spans="2:256" s="315" customFormat="1">
      <c r="B63" s="167"/>
      <c r="C63" s="330"/>
      <c r="D63" s="168"/>
      <c r="IH63" s="317"/>
      <c r="II63" s="317"/>
      <c r="IJ63" s="317"/>
      <c r="IK63" s="317"/>
      <c r="IL63" s="317"/>
      <c r="IM63" s="317"/>
      <c r="IN63" s="317"/>
      <c r="IO63" s="317"/>
      <c r="IP63" s="317"/>
      <c r="IQ63" s="317"/>
      <c r="IR63" s="317"/>
      <c r="IS63" s="317"/>
      <c r="IT63" s="317"/>
      <c r="IU63" s="317"/>
      <c r="IV63" s="317"/>
    </row>
    <row r="64" spans="2:256" s="315" customFormat="1">
      <c r="B64" s="167"/>
      <c r="C64" s="330"/>
      <c r="D64" s="168"/>
      <c r="IH64" s="317"/>
      <c r="II64" s="317"/>
      <c r="IJ64" s="317"/>
      <c r="IK64" s="317"/>
      <c r="IL64" s="317"/>
      <c r="IM64" s="317"/>
      <c r="IN64" s="317"/>
      <c r="IO64" s="317"/>
      <c r="IP64" s="317"/>
      <c r="IQ64" s="317"/>
      <c r="IR64" s="317"/>
      <c r="IS64" s="317"/>
      <c r="IT64" s="317"/>
      <c r="IU64" s="317"/>
      <c r="IV64" s="317"/>
    </row>
    <row r="65" spans="2:256" s="315" customFormat="1">
      <c r="B65" s="167"/>
      <c r="C65" s="330"/>
      <c r="D65" s="168"/>
      <c r="IH65" s="317"/>
      <c r="II65" s="317"/>
      <c r="IJ65" s="317"/>
      <c r="IK65" s="317"/>
      <c r="IL65" s="317"/>
      <c r="IM65" s="317"/>
      <c r="IN65" s="317"/>
      <c r="IO65" s="317"/>
      <c r="IP65" s="317"/>
      <c r="IQ65" s="317"/>
      <c r="IR65" s="317"/>
      <c r="IS65" s="317"/>
      <c r="IT65" s="317"/>
      <c r="IU65" s="317"/>
      <c r="IV65" s="317"/>
    </row>
    <row r="66" spans="2:256" s="315" customFormat="1">
      <c r="B66" s="167"/>
      <c r="C66" s="330"/>
      <c r="D66" s="168"/>
      <c r="IH66" s="317"/>
      <c r="II66" s="317"/>
      <c r="IJ66" s="317"/>
      <c r="IK66" s="317"/>
      <c r="IL66" s="317"/>
      <c r="IM66" s="317"/>
      <c r="IN66" s="317"/>
      <c r="IO66" s="317"/>
      <c r="IP66" s="317"/>
      <c r="IQ66" s="317"/>
      <c r="IR66" s="317"/>
      <c r="IS66" s="317"/>
      <c r="IT66" s="317"/>
      <c r="IU66" s="317"/>
      <c r="IV66" s="317"/>
    </row>
    <row r="67" spans="2:256" s="315" customFormat="1">
      <c r="B67" s="167"/>
      <c r="C67" s="330"/>
      <c r="D67" s="168"/>
      <c r="IH67" s="317"/>
      <c r="II67" s="317"/>
      <c r="IJ67" s="317"/>
      <c r="IK67" s="317"/>
      <c r="IL67" s="317"/>
      <c r="IM67" s="317"/>
      <c r="IN67" s="317"/>
      <c r="IO67" s="317"/>
      <c r="IP67" s="317"/>
      <c r="IQ67" s="317"/>
      <c r="IR67" s="317"/>
      <c r="IS67" s="317"/>
      <c r="IT67" s="317"/>
      <c r="IU67" s="317"/>
      <c r="IV67" s="317"/>
    </row>
    <row r="68" spans="2:256" s="315" customFormat="1">
      <c r="B68" s="167"/>
      <c r="C68" s="330"/>
      <c r="D68" s="168"/>
      <c r="IH68" s="317"/>
      <c r="II68" s="317"/>
      <c r="IJ68" s="317"/>
      <c r="IK68" s="317"/>
      <c r="IL68" s="317"/>
      <c r="IM68" s="317"/>
      <c r="IN68" s="317"/>
      <c r="IO68" s="317"/>
      <c r="IP68" s="317"/>
      <c r="IQ68" s="317"/>
      <c r="IR68" s="317"/>
      <c r="IS68" s="317"/>
      <c r="IT68" s="317"/>
      <c r="IU68" s="317"/>
      <c r="IV68" s="317"/>
    </row>
    <row r="69" spans="2:256" s="315" customFormat="1">
      <c r="B69" s="167"/>
      <c r="C69" s="330"/>
      <c r="D69" s="168"/>
      <c r="IH69" s="317"/>
      <c r="II69" s="317"/>
      <c r="IJ69" s="317"/>
      <c r="IK69" s="317"/>
      <c r="IL69" s="317"/>
      <c r="IM69" s="317"/>
      <c r="IN69" s="317"/>
      <c r="IO69" s="317"/>
      <c r="IP69" s="317"/>
      <c r="IQ69" s="317"/>
      <c r="IR69" s="317"/>
      <c r="IS69" s="317"/>
      <c r="IT69" s="317"/>
      <c r="IU69" s="317"/>
      <c r="IV69" s="317"/>
    </row>
    <row r="70" spans="2:256" s="315" customFormat="1">
      <c r="B70" s="167"/>
      <c r="C70" s="330"/>
      <c r="D70" s="168"/>
      <c r="IH70" s="317"/>
      <c r="II70" s="317"/>
      <c r="IJ70" s="317"/>
      <c r="IK70" s="317"/>
      <c r="IL70" s="317"/>
      <c r="IM70" s="317"/>
      <c r="IN70" s="317"/>
      <c r="IO70" s="317"/>
      <c r="IP70" s="317"/>
      <c r="IQ70" s="317"/>
      <c r="IR70" s="317"/>
      <c r="IS70" s="317"/>
      <c r="IT70" s="317"/>
      <c r="IU70" s="317"/>
      <c r="IV70" s="317"/>
    </row>
    <row r="71" spans="2:256" s="315" customFormat="1">
      <c r="B71" s="167"/>
      <c r="C71" s="330"/>
      <c r="D71" s="168"/>
      <c r="IH71" s="317"/>
      <c r="II71" s="317"/>
      <c r="IJ71" s="317"/>
      <c r="IK71" s="317"/>
      <c r="IL71" s="317"/>
      <c r="IM71" s="317"/>
      <c r="IN71" s="317"/>
      <c r="IO71" s="317"/>
      <c r="IP71" s="317"/>
      <c r="IQ71" s="317"/>
      <c r="IR71" s="317"/>
      <c r="IS71" s="317"/>
      <c r="IT71" s="317"/>
      <c r="IU71" s="317"/>
      <c r="IV71" s="317"/>
    </row>
    <row r="72" spans="2:256" s="315" customFormat="1">
      <c r="B72" s="167"/>
      <c r="C72" s="330"/>
      <c r="D72" s="168"/>
      <c r="IH72" s="317"/>
      <c r="II72" s="317"/>
      <c r="IJ72" s="317"/>
      <c r="IK72" s="317"/>
      <c r="IL72" s="317"/>
      <c r="IM72" s="317"/>
      <c r="IN72" s="317"/>
      <c r="IO72" s="317"/>
      <c r="IP72" s="317"/>
      <c r="IQ72" s="317"/>
      <c r="IR72" s="317"/>
      <c r="IS72" s="317"/>
      <c r="IT72" s="317"/>
      <c r="IU72" s="317"/>
      <c r="IV72" s="317"/>
    </row>
    <row r="73" spans="2:256" s="315" customFormat="1">
      <c r="B73" s="167"/>
      <c r="C73" s="330"/>
      <c r="D73" s="168"/>
      <c r="IH73" s="317"/>
      <c r="II73" s="317"/>
      <c r="IJ73" s="317"/>
      <c r="IK73" s="317"/>
      <c r="IL73" s="317"/>
      <c r="IM73" s="317"/>
      <c r="IN73" s="317"/>
      <c r="IO73" s="317"/>
      <c r="IP73" s="317"/>
      <c r="IQ73" s="317"/>
      <c r="IR73" s="317"/>
      <c r="IS73" s="317"/>
      <c r="IT73" s="317"/>
      <c r="IU73" s="317"/>
      <c r="IV73" s="317"/>
    </row>
    <row r="74" spans="2:256" s="315" customFormat="1">
      <c r="B74" s="167"/>
      <c r="C74" s="330"/>
      <c r="D74" s="168"/>
      <c r="IH74" s="317"/>
      <c r="II74" s="317"/>
      <c r="IJ74" s="317"/>
      <c r="IK74" s="317"/>
      <c r="IL74" s="317"/>
      <c r="IM74" s="317"/>
      <c r="IN74" s="317"/>
      <c r="IO74" s="317"/>
      <c r="IP74" s="317"/>
      <c r="IQ74" s="317"/>
      <c r="IR74" s="317"/>
      <c r="IS74" s="317"/>
      <c r="IT74" s="317"/>
      <c r="IU74" s="317"/>
      <c r="IV74" s="317"/>
    </row>
    <row r="75" spans="2:256" s="315" customFormat="1">
      <c r="B75" s="167"/>
      <c r="C75" s="330"/>
      <c r="D75" s="168"/>
      <c r="IH75" s="317"/>
      <c r="II75" s="317"/>
      <c r="IJ75" s="317"/>
      <c r="IK75" s="317"/>
      <c r="IL75" s="317"/>
      <c r="IM75" s="317"/>
      <c r="IN75" s="317"/>
      <c r="IO75" s="317"/>
      <c r="IP75" s="317"/>
      <c r="IQ75" s="317"/>
      <c r="IR75" s="317"/>
      <c r="IS75" s="317"/>
      <c r="IT75" s="317"/>
      <c r="IU75" s="317"/>
      <c r="IV75" s="317"/>
    </row>
    <row r="76" spans="2:256" s="315" customFormat="1">
      <c r="B76" s="167"/>
      <c r="C76" s="330"/>
      <c r="D76" s="168"/>
      <c r="IH76" s="317"/>
      <c r="II76" s="317"/>
      <c r="IJ76" s="317"/>
      <c r="IK76" s="317"/>
      <c r="IL76" s="317"/>
      <c r="IM76" s="317"/>
      <c r="IN76" s="317"/>
      <c r="IO76" s="317"/>
      <c r="IP76" s="317"/>
      <c r="IQ76" s="317"/>
      <c r="IR76" s="317"/>
      <c r="IS76" s="317"/>
      <c r="IT76" s="317"/>
      <c r="IU76" s="317"/>
      <c r="IV76" s="317"/>
    </row>
    <row r="77" spans="2:256" s="315" customFormat="1">
      <c r="B77" s="167"/>
      <c r="C77" s="330"/>
      <c r="D77" s="168"/>
      <c r="IH77" s="317"/>
      <c r="II77" s="317"/>
      <c r="IJ77" s="317"/>
      <c r="IK77" s="317"/>
      <c r="IL77" s="317"/>
      <c r="IM77" s="317"/>
      <c r="IN77" s="317"/>
      <c r="IO77" s="317"/>
      <c r="IP77" s="317"/>
      <c r="IQ77" s="317"/>
      <c r="IR77" s="317"/>
      <c r="IS77" s="317"/>
      <c r="IT77" s="317"/>
      <c r="IU77" s="317"/>
      <c r="IV77" s="317"/>
    </row>
    <row r="78" spans="2:256" s="315" customFormat="1">
      <c r="B78" s="167"/>
      <c r="C78" s="330"/>
      <c r="D78" s="168"/>
      <c r="IH78" s="317"/>
      <c r="II78" s="317"/>
      <c r="IJ78" s="317"/>
      <c r="IK78" s="317"/>
      <c r="IL78" s="317"/>
      <c r="IM78" s="317"/>
      <c r="IN78" s="317"/>
      <c r="IO78" s="317"/>
      <c r="IP78" s="317"/>
      <c r="IQ78" s="317"/>
      <c r="IR78" s="317"/>
      <c r="IS78" s="317"/>
      <c r="IT78" s="317"/>
      <c r="IU78" s="317"/>
      <c r="IV78" s="317"/>
    </row>
    <row r="79" spans="2:256" s="315" customFormat="1">
      <c r="B79" s="167"/>
      <c r="C79" s="330"/>
      <c r="D79" s="168"/>
      <c r="IH79" s="317"/>
      <c r="II79" s="317"/>
      <c r="IJ79" s="317"/>
      <c r="IK79" s="317"/>
      <c r="IL79" s="317"/>
      <c r="IM79" s="317"/>
      <c r="IN79" s="317"/>
      <c r="IO79" s="317"/>
      <c r="IP79" s="317"/>
      <c r="IQ79" s="317"/>
      <c r="IR79" s="317"/>
      <c r="IS79" s="317"/>
      <c r="IT79" s="317"/>
      <c r="IU79" s="317"/>
      <c r="IV79" s="317"/>
    </row>
    <row r="80" spans="2:256" s="315" customFormat="1">
      <c r="B80" s="167"/>
      <c r="C80" s="330"/>
      <c r="D80" s="168"/>
      <c r="IH80" s="317"/>
      <c r="II80" s="317"/>
      <c r="IJ80" s="317"/>
      <c r="IK80" s="317"/>
      <c r="IL80" s="317"/>
      <c r="IM80" s="317"/>
      <c r="IN80" s="317"/>
      <c r="IO80" s="317"/>
      <c r="IP80" s="317"/>
      <c r="IQ80" s="317"/>
      <c r="IR80" s="317"/>
      <c r="IS80" s="317"/>
      <c r="IT80" s="317"/>
      <c r="IU80" s="317"/>
      <c r="IV80" s="317"/>
    </row>
    <row r="81" spans="2:256" s="315" customFormat="1">
      <c r="B81" s="167"/>
      <c r="C81" s="330"/>
      <c r="D81" s="168"/>
      <c r="IH81" s="317"/>
      <c r="II81" s="317"/>
      <c r="IJ81" s="317"/>
      <c r="IK81" s="317"/>
      <c r="IL81" s="317"/>
      <c r="IM81" s="317"/>
      <c r="IN81" s="317"/>
      <c r="IO81" s="317"/>
      <c r="IP81" s="317"/>
      <c r="IQ81" s="317"/>
      <c r="IR81" s="317"/>
      <c r="IS81" s="317"/>
      <c r="IT81" s="317"/>
      <c r="IU81" s="317"/>
      <c r="IV81" s="317"/>
    </row>
    <row r="82" spans="2:256" s="315" customFormat="1">
      <c r="B82" s="167"/>
      <c r="C82" s="330"/>
      <c r="D82" s="168"/>
      <c r="IH82" s="317"/>
      <c r="II82" s="317"/>
      <c r="IJ82" s="317"/>
      <c r="IK82" s="317"/>
      <c r="IL82" s="317"/>
      <c r="IM82" s="317"/>
      <c r="IN82" s="317"/>
      <c r="IO82" s="317"/>
      <c r="IP82" s="317"/>
      <c r="IQ82" s="317"/>
      <c r="IR82" s="317"/>
      <c r="IS82" s="317"/>
      <c r="IT82" s="317"/>
      <c r="IU82" s="317"/>
      <c r="IV82" s="317"/>
    </row>
    <row r="83" spans="2:256" s="315" customFormat="1">
      <c r="B83" s="167"/>
      <c r="C83" s="330"/>
      <c r="D83" s="168"/>
      <c r="IH83" s="317"/>
      <c r="II83" s="317"/>
      <c r="IJ83" s="317"/>
      <c r="IK83" s="317"/>
      <c r="IL83" s="317"/>
      <c r="IM83" s="317"/>
      <c r="IN83" s="317"/>
      <c r="IO83" s="317"/>
      <c r="IP83" s="317"/>
      <c r="IQ83" s="317"/>
      <c r="IR83" s="317"/>
      <c r="IS83" s="317"/>
      <c r="IT83" s="317"/>
      <c r="IU83" s="317"/>
      <c r="IV83" s="317"/>
    </row>
    <row r="84" spans="2:256" s="315" customFormat="1">
      <c r="B84" s="167"/>
      <c r="C84" s="330"/>
      <c r="D84" s="168"/>
      <c r="IH84" s="317"/>
      <c r="II84" s="317"/>
      <c r="IJ84" s="317"/>
      <c r="IK84" s="317"/>
      <c r="IL84" s="317"/>
      <c r="IM84" s="317"/>
      <c r="IN84" s="317"/>
      <c r="IO84" s="317"/>
      <c r="IP84" s="317"/>
      <c r="IQ84" s="317"/>
      <c r="IR84" s="317"/>
      <c r="IS84" s="317"/>
      <c r="IT84" s="317"/>
      <c r="IU84" s="317"/>
      <c r="IV84" s="317"/>
    </row>
    <row r="85" spans="2:256" s="315" customFormat="1">
      <c r="B85" s="167"/>
      <c r="C85" s="330"/>
      <c r="D85" s="168"/>
      <c r="IH85" s="317"/>
      <c r="II85" s="317"/>
      <c r="IJ85" s="317"/>
      <c r="IK85" s="317"/>
      <c r="IL85" s="317"/>
      <c r="IM85" s="317"/>
      <c r="IN85" s="317"/>
      <c r="IO85" s="317"/>
      <c r="IP85" s="317"/>
      <c r="IQ85" s="317"/>
      <c r="IR85" s="317"/>
      <c r="IS85" s="317"/>
      <c r="IT85" s="317"/>
      <c r="IU85" s="317"/>
      <c r="IV85" s="317"/>
    </row>
    <row r="86" spans="2:256" s="315" customFormat="1">
      <c r="B86" s="167"/>
      <c r="C86" s="330"/>
      <c r="D86" s="168"/>
      <c r="IH86" s="317"/>
      <c r="II86" s="317"/>
      <c r="IJ86" s="317"/>
      <c r="IK86" s="317"/>
      <c r="IL86" s="317"/>
      <c r="IM86" s="317"/>
      <c r="IN86" s="317"/>
      <c r="IO86" s="317"/>
      <c r="IP86" s="317"/>
      <c r="IQ86" s="317"/>
      <c r="IR86" s="317"/>
      <c r="IS86" s="317"/>
      <c r="IT86" s="317"/>
      <c r="IU86" s="317"/>
      <c r="IV86" s="317"/>
    </row>
    <row r="87" spans="2:256" s="315" customFormat="1">
      <c r="B87" s="167"/>
      <c r="C87" s="330"/>
      <c r="D87" s="168"/>
      <c r="IH87" s="317"/>
      <c r="II87" s="317"/>
      <c r="IJ87" s="317"/>
      <c r="IK87" s="317"/>
      <c r="IL87" s="317"/>
      <c r="IM87" s="317"/>
      <c r="IN87" s="317"/>
      <c r="IO87" s="317"/>
      <c r="IP87" s="317"/>
      <c r="IQ87" s="317"/>
      <c r="IR87" s="317"/>
      <c r="IS87" s="317"/>
      <c r="IT87" s="317"/>
      <c r="IU87" s="317"/>
      <c r="IV87" s="317"/>
    </row>
    <row r="88" spans="2:256" s="315" customFormat="1">
      <c r="B88" s="167"/>
      <c r="C88" s="330"/>
      <c r="D88" s="168"/>
      <c r="IH88" s="317"/>
      <c r="II88" s="317"/>
      <c r="IJ88" s="317"/>
      <c r="IK88" s="317"/>
      <c r="IL88" s="317"/>
      <c r="IM88" s="317"/>
      <c r="IN88" s="317"/>
      <c r="IO88" s="317"/>
      <c r="IP88" s="317"/>
      <c r="IQ88" s="317"/>
      <c r="IR88" s="317"/>
      <c r="IS88" s="317"/>
      <c r="IT88" s="317"/>
      <c r="IU88" s="317"/>
      <c r="IV88" s="317"/>
    </row>
    <row r="89" spans="2:256" s="315" customFormat="1">
      <c r="B89" s="167"/>
      <c r="C89" s="330"/>
      <c r="D89" s="168"/>
      <c r="IH89" s="317"/>
      <c r="II89" s="317"/>
      <c r="IJ89" s="317"/>
      <c r="IK89" s="317"/>
      <c r="IL89" s="317"/>
      <c r="IM89" s="317"/>
      <c r="IN89" s="317"/>
      <c r="IO89" s="317"/>
      <c r="IP89" s="317"/>
      <c r="IQ89" s="317"/>
      <c r="IR89" s="317"/>
      <c r="IS89" s="317"/>
      <c r="IT89" s="317"/>
      <c r="IU89" s="317"/>
      <c r="IV89" s="317"/>
    </row>
    <row r="90" spans="2:256" s="315" customFormat="1">
      <c r="B90" s="167"/>
      <c r="C90" s="330"/>
      <c r="D90" s="168"/>
      <c r="IH90" s="317"/>
      <c r="II90" s="317"/>
      <c r="IJ90" s="317"/>
      <c r="IK90" s="317"/>
      <c r="IL90" s="317"/>
      <c r="IM90" s="317"/>
      <c r="IN90" s="317"/>
      <c r="IO90" s="317"/>
      <c r="IP90" s="317"/>
      <c r="IQ90" s="317"/>
      <c r="IR90" s="317"/>
      <c r="IS90" s="317"/>
      <c r="IT90" s="317"/>
      <c r="IU90" s="317"/>
      <c r="IV90" s="317"/>
    </row>
    <row r="91" spans="2:256" s="315" customFormat="1">
      <c r="B91" s="167"/>
      <c r="C91" s="330"/>
      <c r="D91" s="168"/>
      <c r="IH91" s="317"/>
      <c r="II91" s="317"/>
      <c r="IJ91" s="317"/>
      <c r="IK91" s="317"/>
      <c r="IL91" s="317"/>
      <c r="IM91" s="317"/>
      <c r="IN91" s="317"/>
      <c r="IO91" s="317"/>
      <c r="IP91" s="317"/>
      <c r="IQ91" s="317"/>
      <c r="IR91" s="317"/>
      <c r="IS91" s="317"/>
      <c r="IT91" s="317"/>
      <c r="IU91" s="317"/>
      <c r="IV91" s="317"/>
    </row>
    <row r="92" spans="2:256" s="315" customFormat="1">
      <c r="B92" s="167"/>
      <c r="C92" s="330"/>
      <c r="D92" s="168"/>
      <c r="IH92" s="317"/>
      <c r="II92" s="317"/>
      <c r="IJ92" s="317"/>
      <c r="IK92" s="317"/>
      <c r="IL92" s="317"/>
      <c r="IM92" s="317"/>
      <c r="IN92" s="317"/>
      <c r="IO92" s="317"/>
      <c r="IP92" s="317"/>
      <c r="IQ92" s="317"/>
      <c r="IR92" s="317"/>
      <c r="IS92" s="317"/>
      <c r="IT92" s="317"/>
      <c r="IU92" s="317"/>
      <c r="IV92" s="317"/>
    </row>
    <row r="93" spans="2:256" s="315" customFormat="1">
      <c r="B93" s="167"/>
      <c r="C93" s="330"/>
      <c r="D93" s="168"/>
      <c r="IH93" s="317"/>
      <c r="II93" s="317"/>
      <c r="IJ93" s="317"/>
      <c r="IK93" s="317"/>
      <c r="IL93" s="317"/>
      <c r="IM93" s="317"/>
      <c r="IN93" s="317"/>
      <c r="IO93" s="317"/>
      <c r="IP93" s="317"/>
      <c r="IQ93" s="317"/>
      <c r="IR93" s="317"/>
      <c r="IS93" s="317"/>
      <c r="IT93" s="317"/>
      <c r="IU93" s="317"/>
      <c r="IV93" s="317"/>
    </row>
    <row r="94" spans="2:256" s="315" customFormat="1">
      <c r="B94" s="167"/>
      <c r="C94" s="330"/>
      <c r="D94" s="168"/>
      <c r="IH94" s="317"/>
      <c r="II94" s="317"/>
      <c r="IJ94" s="317"/>
      <c r="IK94" s="317"/>
      <c r="IL94" s="317"/>
      <c r="IM94" s="317"/>
      <c r="IN94" s="317"/>
      <c r="IO94" s="317"/>
      <c r="IP94" s="317"/>
      <c r="IQ94" s="317"/>
      <c r="IR94" s="317"/>
      <c r="IS94" s="317"/>
      <c r="IT94" s="317"/>
      <c r="IU94" s="317"/>
      <c r="IV94" s="317"/>
    </row>
    <row r="95" spans="2:256" s="315" customFormat="1">
      <c r="B95" s="167"/>
      <c r="C95" s="330"/>
      <c r="D95" s="168"/>
      <c r="IH95" s="317"/>
      <c r="II95" s="317"/>
      <c r="IJ95" s="317"/>
      <c r="IK95" s="317"/>
      <c r="IL95" s="317"/>
      <c r="IM95" s="317"/>
      <c r="IN95" s="317"/>
      <c r="IO95" s="317"/>
      <c r="IP95" s="317"/>
      <c r="IQ95" s="317"/>
      <c r="IR95" s="317"/>
      <c r="IS95" s="317"/>
      <c r="IT95" s="317"/>
      <c r="IU95" s="317"/>
      <c r="IV95" s="317"/>
    </row>
    <row r="96" spans="2:256" s="315" customFormat="1">
      <c r="B96" s="167"/>
      <c r="C96" s="330"/>
      <c r="D96" s="168"/>
      <c r="IH96" s="317"/>
      <c r="II96" s="317"/>
      <c r="IJ96" s="317"/>
      <c r="IK96" s="317"/>
      <c r="IL96" s="317"/>
      <c r="IM96" s="317"/>
      <c r="IN96" s="317"/>
      <c r="IO96" s="317"/>
      <c r="IP96" s="317"/>
      <c r="IQ96" s="317"/>
      <c r="IR96" s="317"/>
      <c r="IS96" s="317"/>
      <c r="IT96" s="317"/>
      <c r="IU96" s="317"/>
      <c r="IV96" s="317"/>
    </row>
    <row r="97" spans="2:256" s="315" customFormat="1">
      <c r="B97" s="167"/>
      <c r="C97" s="330"/>
      <c r="D97" s="168"/>
      <c r="IH97" s="317"/>
      <c r="II97" s="317"/>
      <c r="IJ97" s="317"/>
      <c r="IK97" s="317"/>
      <c r="IL97" s="317"/>
      <c r="IM97" s="317"/>
      <c r="IN97" s="317"/>
      <c r="IO97" s="317"/>
      <c r="IP97" s="317"/>
      <c r="IQ97" s="317"/>
      <c r="IR97" s="317"/>
      <c r="IS97" s="317"/>
      <c r="IT97" s="317"/>
      <c r="IU97" s="317"/>
      <c r="IV97" s="317"/>
    </row>
    <row r="98" spans="2:256" s="315" customFormat="1">
      <c r="B98" s="167"/>
      <c r="C98" s="330"/>
      <c r="D98" s="168"/>
      <c r="IH98" s="317"/>
      <c r="II98" s="317"/>
      <c r="IJ98" s="317"/>
      <c r="IK98" s="317"/>
      <c r="IL98" s="317"/>
      <c r="IM98" s="317"/>
      <c r="IN98" s="317"/>
      <c r="IO98" s="317"/>
      <c r="IP98" s="317"/>
      <c r="IQ98" s="317"/>
      <c r="IR98" s="317"/>
      <c r="IS98" s="317"/>
      <c r="IT98" s="317"/>
      <c r="IU98" s="317"/>
      <c r="IV98" s="317"/>
    </row>
    <row r="99" spans="2:256" s="315" customFormat="1">
      <c r="B99" s="167"/>
      <c r="C99" s="330"/>
      <c r="D99" s="168"/>
      <c r="IH99" s="317"/>
      <c r="II99" s="317"/>
      <c r="IJ99" s="317"/>
      <c r="IK99" s="317"/>
      <c r="IL99" s="317"/>
      <c r="IM99" s="317"/>
      <c r="IN99" s="317"/>
      <c r="IO99" s="317"/>
      <c r="IP99" s="317"/>
      <c r="IQ99" s="317"/>
      <c r="IR99" s="317"/>
      <c r="IS99" s="317"/>
      <c r="IT99" s="317"/>
      <c r="IU99" s="317"/>
      <c r="IV99" s="317"/>
    </row>
    <row r="100" spans="2:256" s="315" customFormat="1">
      <c r="B100" s="167"/>
      <c r="C100" s="330"/>
      <c r="D100" s="168"/>
      <c r="IH100" s="317"/>
      <c r="II100" s="317"/>
      <c r="IJ100" s="317"/>
      <c r="IK100" s="317"/>
      <c r="IL100" s="317"/>
      <c r="IM100" s="317"/>
      <c r="IN100" s="317"/>
      <c r="IO100" s="317"/>
      <c r="IP100" s="317"/>
      <c r="IQ100" s="317"/>
      <c r="IR100" s="317"/>
      <c r="IS100" s="317"/>
      <c r="IT100" s="317"/>
      <c r="IU100" s="317"/>
      <c r="IV100" s="317"/>
    </row>
    <row r="101" spans="2:256" s="315" customFormat="1">
      <c r="B101" s="167"/>
      <c r="C101" s="330"/>
      <c r="D101" s="168"/>
      <c r="IH101" s="317"/>
      <c r="II101" s="317"/>
      <c r="IJ101" s="317"/>
      <c r="IK101" s="317"/>
      <c r="IL101" s="317"/>
      <c r="IM101" s="317"/>
      <c r="IN101" s="317"/>
      <c r="IO101" s="317"/>
      <c r="IP101" s="317"/>
      <c r="IQ101" s="317"/>
      <c r="IR101" s="317"/>
      <c r="IS101" s="317"/>
      <c r="IT101" s="317"/>
      <c r="IU101" s="317"/>
      <c r="IV101" s="317"/>
    </row>
    <row r="102" spans="2:256" s="315" customFormat="1">
      <c r="B102" s="167"/>
      <c r="C102" s="330"/>
      <c r="D102" s="168"/>
      <c r="IH102" s="317"/>
      <c r="II102" s="317"/>
      <c r="IJ102" s="317"/>
      <c r="IK102" s="317"/>
      <c r="IL102" s="317"/>
      <c r="IM102" s="317"/>
      <c r="IN102" s="317"/>
      <c r="IO102" s="317"/>
      <c r="IP102" s="317"/>
      <c r="IQ102" s="317"/>
      <c r="IR102" s="317"/>
      <c r="IS102" s="317"/>
      <c r="IT102" s="317"/>
      <c r="IU102" s="317"/>
      <c r="IV102" s="317"/>
    </row>
    <row r="103" spans="2:256" s="315" customFormat="1">
      <c r="B103" s="167"/>
      <c r="C103" s="330"/>
      <c r="D103" s="168"/>
      <c r="IH103" s="317"/>
      <c r="II103" s="317"/>
      <c r="IJ103" s="317"/>
      <c r="IK103" s="317"/>
      <c r="IL103" s="317"/>
      <c r="IM103" s="317"/>
      <c r="IN103" s="317"/>
      <c r="IO103" s="317"/>
      <c r="IP103" s="317"/>
      <c r="IQ103" s="317"/>
      <c r="IR103" s="317"/>
      <c r="IS103" s="317"/>
      <c r="IT103" s="317"/>
      <c r="IU103" s="317"/>
      <c r="IV103" s="317"/>
    </row>
    <row r="104" spans="2:256" s="315" customFormat="1">
      <c r="B104" s="167"/>
      <c r="C104" s="330"/>
      <c r="D104" s="168"/>
      <c r="IH104" s="317"/>
      <c r="II104" s="317"/>
      <c r="IJ104" s="317"/>
      <c r="IK104" s="317"/>
      <c r="IL104" s="317"/>
      <c r="IM104" s="317"/>
      <c r="IN104" s="317"/>
      <c r="IO104" s="317"/>
      <c r="IP104" s="317"/>
      <c r="IQ104" s="317"/>
      <c r="IR104" s="317"/>
      <c r="IS104" s="317"/>
      <c r="IT104" s="317"/>
      <c r="IU104" s="317"/>
      <c r="IV104" s="317"/>
    </row>
    <row r="105" spans="2:256" s="315" customFormat="1">
      <c r="B105" s="167"/>
      <c r="C105" s="330"/>
      <c r="D105" s="168"/>
      <c r="IH105" s="317"/>
      <c r="II105" s="317"/>
      <c r="IJ105" s="317"/>
      <c r="IK105" s="317"/>
      <c r="IL105" s="317"/>
      <c r="IM105" s="317"/>
      <c r="IN105" s="317"/>
      <c r="IO105" s="317"/>
      <c r="IP105" s="317"/>
      <c r="IQ105" s="317"/>
      <c r="IR105" s="317"/>
      <c r="IS105" s="317"/>
      <c r="IT105" s="317"/>
      <c r="IU105" s="317"/>
      <c r="IV105" s="317"/>
    </row>
    <row r="106" spans="2:256" s="315" customFormat="1">
      <c r="B106" s="167"/>
      <c r="C106" s="330"/>
      <c r="D106" s="168"/>
      <c r="IH106" s="317"/>
      <c r="II106" s="317"/>
      <c r="IJ106" s="317"/>
      <c r="IK106" s="317"/>
      <c r="IL106" s="317"/>
      <c r="IM106" s="317"/>
      <c r="IN106" s="317"/>
      <c r="IO106" s="317"/>
      <c r="IP106" s="317"/>
      <c r="IQ106" s="317"/>
      <c r="IR106" s="317"/>
      <c r="IS106" s="317"/>
      <c r="IT106" s="317"/>
      <c r="IU106" s="317"/>
      <c r="IV106" s="317"/>
    </row>
    <row r="107" spans="2:256" s="315" customFormat="1">
      <c r="B107" s="167"/>
      <c r="C107" s="330"/>
      <c r="D107" s="168"/>
      <c r="IH107" s="317"/>
      <c r="II107" s="317"/>
      <c r="IJ107" s="317"/>
      <c r="IK107" s="317"/>
      <c r="IL107" s="317"/>
      <c r="IM107" s="317"/>
      <c r="IN107" s="317"/>
      <c r="IO107" s="317"/>
      <c r="IP107" s="317"/>
      <c r="IQ107" s="317"/>
      <c r="IR107" s="317"/>
      <c r="IS107" s="317"/>
      <c r="IT107" s="317"/>
      <c r="IU107" s="317"/>
      <c r="IV107" s="317"/>
    </row>
    <row r="108" spans="2:256" s="315" customFormat="1">
      <c r="B108" s="167"/>
      <c r="C108" s="330"/>
      <c r="D108" s="168"/>
      <c r="IH108" s="317"/>
      <c r="II108" s="317"/>
      <c r="IJ108" s="317"/>
      <c r="IK108" s="317"/>
      <c r="IL108" s="317"/>
      <c r="IM108" s="317"/>
      <c r="IN108" s="317"/>
      <c r="IO108" s="317"/>
      <c r="IP108" s="317"/>
      <c r="IQ108" s="317"/>
      <c r="IR108" s="317"/>
      <c r="IS108" s="317"/>
      <c r="IT108" s="317"/>
      <c r="IU108" s="317"/>
      <c r="IV108" s="317"/>
    </row>
    <row r="109" spans="2:256" s="315" customFormat="1">
      <c r="B109" s="167"/>
      <c r="C109" s="330"/>
      <c r="D109" s="168"/>
      <c r="IH109" s="317"/>
      <c r="II109" s="317"/>
      <c r="IJ109" s="317"/>
      <c r="IK109" s="317"/>
      <c r="IL109" s="317"/>
      <c r="IM109" s="317"/>
      <c r="IN109" s="317"/>
      <c r="IO109" s="317"/>
      <c r="IP109" s="317"/>
      <c r="IQ109" s="317"/>
      <c r="IR109" s="317"/>
      <c r="IS109" s="317"/>
      <c r="IT109" s="317"/>
      <c r="IU109" s="317"/>
      <c r="IV109" s="317"/>
    </row>
    <row r="110" spans="2:256" s="315" customFormat="1">
      <c r="B110" s="167"/>
      <c r="C110" s="330"/>
      <c r="D110" s="168"/>
      <c r="IH110" s="317"/>
      <c r="II110" s="317"/>
      <c r="IJ110" s="317"/>
      <c r="IK110" s="317"/>
      <c r="IL110" s="317"/>
      <c r="IM110" s="317"/>
      <c r="IN110" s="317"/>
      <c r="IO110" s="317"/>
      <c r="IP110" s="317"/>
      <c r="IQ110" s="317"/>
      <c r="IR110" s="317"/>
      <c r="IS110" s="317"/>
      <c r="IT110" s="317"/>
      <c r="IU110" s="317"/>
      <c r="IV110" s="317"/>
    </row>
    <row r="111" spans="2:256" s="315" customFormat="1">
      <c r="B111" s="167"/>
      <c r="C111" s="330"/>
      <c r="D111" s="168"/>
      <c r="IH111" s="317"/>
      <c r="II111" s="317"/>
      <c r="IJ111" s="317"/>
      <c r="IK111" s="317"/>
      <c r="IL111" s="317"/>
      <c r="IM111" s="317"/>
      <c r="IN111" s="317"/>
      <c r="IO111" s="317"/>
      <c r="IP111" s="317"/>
      <c r="IQ111" s="317"/>
      <c r="IR111" s="317"/>
      <c r="IS111" s="317"/>
      <c r="IT111" s="317"/>
      <c r="IU111" s="317"/>
      <c r="IV111" s="317"/>
    </row>
    <row r="112" spans="2:256" s="315" customFormat="1">
      <c r="B112" s="167"/>
      <c r="C112" s="330"/>
      <c r="D112" s="168"/>
      <c r="IH112" s="317"/>
      <c r="II112" s="317"/>
      <c r="IJ112" s="317"/>
      <c r="IK112" s="317"/>
      <c r="IL112" s="317"/>
      <c r="IM112" s="317"/>
      <c r="IN112" s="317"/>
      <c r="IO112" s="317"/>
      <c r="IP112" s="317"/>
      <c r="IQ112" s="317"/>
      <c r="IR112" s="317"/>
      <c r="IS112" s="317"/>
      <c r="IT112" s="317"/>
      <c r="IU112" s="317"/>
      <c r="IV112" s="317"/>
    </row>
    <row r="113" spans="2:256" s="315" customFormat="1">
      <c r="B113" s="167"/>
      <c r="C113" s="330"/>
      <c r="D113" s="168"/>
      <c r="IH113" s="317"/>
      <c r="II113" s="317"/>
      <c r="IJ113" s="317"/>
      <c r="IK113" s="317"/>
      <c r="IL113" s="317"/>
      <c r="IM113" s="317"/>
      <c r="IN113" s="317"/>
      <c r="IO113" s="317"/>
      <c r="IP113" s="317"/>
      <c r="IQ113" s="317"/>
      <c r="IR113" s="317"/>
      <c r="IS113" s="317"/>
      <c r="IT113" s="317"/>
      <c r="IU113" s="317"/>
      <c r="IV113" s="317"/>
    </row>
    <row r="114" spans="2:256" s="315" customFormat="1">
      <c r="B114" s="167"/>
      <c r="C114" s="330"/>
      <c r="D114" s="168"/>
      <c r="IH114" s="317"/>
      <c r="II114" s="317"/>
      <c r="IJ114" s="317"/>
      <c r="IK114" s="317"/>
      <c r="IL114" s="317"/>
      <c r="IM114" s="317"/>
      <c r="IN114" s="317"/>
      <c r="IO114" s="317"/>
      <c r="IP114" s="317"/>
      <c r="IQ114" s="317"/>
      <c r="IR114" s="317"/>
      <c r="IS114" s="317"/>
      <c r="IT114" s="317"/>
      <c r="IU114" s="317"/>
      <c r="IV114" s="317"/>
    </row>
    <row r="115" spans="2:256" s="315" customFormat="1">
      <c r="B115" s="167"/>
      <c r="C115" s="330"/>
      <c r="D115" s="168"/>
      <c r="IH115" s="317"/>
      <c r="II115" s="317"/>
      <c r="IJ115" s="317"/>
      <c r="IK115" s="317"/>
      <c r="IL115" s="317"/>
      <c r="IM115" s="317"/>
      <c r="IN115" s="317"/>
      <c r="IO115" s="317"/>
      <c r="IP115" s="317"/>
      <c r="IQ115" s="317"/>
      <c r="IR115" s="317"/>
      <c r="IS115" s="317"/>
      <c r="IT115" s="317"/>
      <c r="IU115" s="317"/>
      <c r="IV115" s="317"/>
    </row>
    <row r="116" spans="2:256" s="315" customFormat="1">
      <c r="B116" s="167"/>
      <c r="C116" s="330"/>
      <c r="D116" s="168"/>
      <c r="IH116" s="317"/>
      <c r="II116" s="317"/>
      <c r="IJ116" s="317"/>
      <c r="IK116" s="317"/>
      <c r="IL116" s="317"/>
      <c r="IM116" s="317"/>
      <c r="IN116" s="317"/>
      <c r="IO116" s="317"/>
      <c r="IP116" s="317"/>
      <c r="IQ116" s="317"/>
      <c r="IR116" s="317"/>
      <c r="IS116" s="317"/>
      <c r="IT116" s="317"/>
      <c r="IU116" s="317"/>
      <c r="IV116" s="317"/>
    </row>
    <row r="117" spans="2:256" s="315" customFormat="1">
      <c r="B117" s="167"/>
      <c r="C117" s="330"/>
      <c r="D117" s="168"/>
      <c r="IH117" s="317"/>
      <c r="II117" s="317"/>
      <c r="IJ117" s="317"/>
      <c r="IK117" s="317"/>
      <c r="IL117" s="317"/>
      <c r="IM117" s="317"/>
      <c r="IN117" s="317"/>
      <c r="IO117" s="317"/>
      <c r="IP117" s="317"/>
      <c r="IQ117" s="317"/>
      <c r="IR117" s="317"/>
      <c r="IS117" s="317"/>
      <c r="IT117" s="317"/>
      <c r="IU117" s="317"/>
      <c r="IV117" s="317"/>
    </row>
    <row r="118" spans="2:256" s="315" customFormat="1">
      <c r="B118" s="167"/>
      <c r="C118" s="330"/>
      <c r="D118" s="168"/>
      <c r="IH118" s="317"/>
      <c r="II118" s="317"/>
      <c r="IJ118" s="317"/>
      <c r="IK118" s="317"/>
      <c r="IL118" s="317"/>
      <c r="IM118" s="317"/>
      <c r="IN118" s="317"/>
      <c r="IO118" s="317"/>
      <c r="IP118" s="317"/>
      <c r="IQ118" s="317"/>
      <c r="IR118" s="317"/>
      <c r="IS118" s="317"/>
      <c r="IT118" s="317"/>
      <c r="IU118" s="317"/>
      <c r="IV118" s="317"/>
    </row>
    <row r="119" spans="2:256" s="315" customFormat="1">
      <c r="B119" s="167"/>
      <c r="C119" s="330"/>
      <c r="D119" s="168"/>
      <c r="IH119" s="317"/>
      <c r="II119" s="317"/>
      <c r="IJ119" s="317"/>
      <c r="IK119" s="317"/>
      <c r="IL119" s="317"/>
      <c r="IM119" s="317"/>
      <c r="IN119" s="317"/>
      <c r="IO119" s="317"/>
      <c r="IP119" s="317"/>
      <c r="IQ119" s="317"/>
      <c r="IR119" s="317"/>
      <c r="IS119" s="317"/>
      <c r="IT119" s="317"/>
      <c r="IU119" s="317"/>
      <c r="IV119" s="317"/>
    </row>
    <row r="120" spans="2:256" s="315" customFormat="1">
      <c r="B120" s="167"/>
      <c r="C120" s="330"/>
      <c r="D120" s="168"/>
      <c r="IH120" s="317"/>
      <c r="II120" s="317"/>
      <c r="IJ120" s="317"/>
      <c r="IK120" s="317"/>
      <c r="IL120" s="317"/>
      <c r="IM120" s="317"/>
      <c r="IN120" s="317"/>
      <c r="IO120" s="317"/>
      <c r="IP120" s="317"/>
      <c r="IQ120" s="317"/>
      <c r="IR120" s="317"/>
      <c r="IS120" s="317"/>
      <c r="IT120" s="317"/>
      <c r="IU120" s="317"/>
      <c r="IV120" s="317"/>
    </row>
    <row r="121" spans="2:256" s="315" customFormat="1">
      <c r="B121" s="167"/>
      <c r="C121" s="330"/>
      <c r="D121" s="168"/>
      <c r="IH121" s="317"/>
      <c r="II121" s="317"/>
      <c r="IJ121" s="317"/>
      <c r="IK121" s="317"/>
      <c r="IL121" s="317"/>
      <c r="IM121" s="317"/>
      <c r="IN121" s="317"/>
      <c r="IO121" s="317"/>
      <c r="IP121" s="317"/>
      <c r="IQ121" s="317"/>
      <c r="IR121" s="317"/>
      <c r="IS121" s="317"/>
      <c r="IT121" s="317"/>
      <c r="IU121" s="317"/>
      <c r="IV121" s="317"/>
    </row>
    <row r="122" spans="2:256" s="315" customFormat="1">
      <c r="B122" s="167"/>
      <c r="C122" s="330"/>
      <c r="D122" s="168"/>
      <c r="IH122" s="317"/>
      <c r="II122" s="317"/>
      <c r="IJ122" s="317"/>
      <c r="IK122" s="317"/>
      <c r="IL122" s="317"/>
      <c r="IM122" s="317"/>
      <c r="IN122" s="317"/>
      <c r="IO122" s="317"/>
      <c r="IP122" s="317"/>
      <c r="IQ122" s="317"/>
      <c r="IR122" s="317"/>
      <c r="IS122" s="317"/>
      <c r="IT122" s="317"/>
      <c r="IU122" s="317"/>
      <c r="IV122" s="317"/>
    </row>
    <row r="123" spans="2:256" s="315" customFormat="1">
      <c r="B123" s="167"/>
      <c r="C123" s="330"/>
      <c r="D123" s="168"/>
      <c r="IH123" s="317"/>
      <c r="II123" s="317"/>
      <c r="IJ123" s="317"/>
      <c r="IK123" s="317"/>
      <c r="IL123" s="317"/>
      <c r="IM123" s="317"/>
      <c r="IN123" s="317"/>
      <c r="IO123" s="317"/>
      <c r="IP123" s="317"/>
      <c r="IQ123" s="317"/>
      <c r="IR123" s="317"/>
      <c r="IS123" s="317"/>
      <c r="IT123" s="317"/>
      <c r="IU123" s="317"/>
      <c r="IV123" s="317"/>
    </row>
    <row r="124" spans="2:256" s="315" customFormat="1">
      <c r="B124" s="167"/>
      <c r="C124" s="330"/>
      <c r="D124" s="168"/>
      <c r="IH124" s="317"/>
      <c r="II124" s="317"/>
      <c r="IJ124" s="317"/>
      <c r="IK124" s="317"/>
      <c r="IL124" s="317"/>
      <c r="IM124" s="317"/>
      <c r="IN124" s="317"/>
      <c r="IO124" s="317"/>
      <c r="IP124" s="317"/>
      <c r="IQ124" s="317"/>
      <c r="IR124" s="317"/>
      <c r="IS124" s="317"/>
      <c r="IT124" s="317"/>
      <c r="IU124" s="317"/>
      <c r="IV124" s="317"/>
    </row>
    <row r="125" spans="2:256" s="315" customFormat="1">
      <c r="B125" s="167"/>
      <c r="C125" s="330"/>
      <c r="D125" s="168"/>
      <c r="IH125" s="317"/>
      <c r="II125" s="317"/>
      <c r="IJ125" s="317"/>
      <c r="IK125" s="317"/>
      <c r="IL125" s="317"/>
      <c r="IM125" s="317"/>
      <c r="IN125" s="317"/>
      <c r="IO125" s="317"/>
      <c r="IP125" s="317"/>
      <c r="IQ125" s="317"/>
      <c r="IR125" s="317"/>
      <c r="IS125" s="317"/>
      <c r="IT125" s="317"/>
      <c r="IU125" s="317"/>
      <c r="IV125" s="317"/>
    </row>
    <row r="126" spans="2:256" s="315" customFormat="1">
      <c r="B126" s="167"/>
      <c r="C126" s="330"/>
      <c r="D126" s="168"/>
      <c r="IH126" s="317"/>
      <c r="II126" s="317"/>
      <c r="IJ126" s="317"/>
      <c r="IK126" s="317"/>
      <c r="IL126" s="317"/>
      <c r="IM126" s="317"/>
      <c r="IN126" s="317"/>
      <c r="IO126" s="317"/>
      <c r="IP126" s="317"/>
      <c r="IQ126" s="317"/>
      <c r="IR126" s="317"/>
      <c r="IS126" s="317"/>
      <c r="IT126" s="317"/>
      <c r="IU126" s="317"/>
      <c r="IV126" s="317"/>
    </row>
    <row r="127" spans="2:256" s="315" customFormat="1">
      <c r="B127" s="167"/>
      <c r="C127" s="330"/>
      <c r="D127" s="168"/>
      <c r="IH127" s="317"/>
      <c r="II127" s="317"/>
      <c r="IJ127" s="317"/>
      <c r="IK127" s="317"/>
      <c r="IL127" s="317"/>
      <c r="IM127" s="317"/>
      <c r="IN127" s="317"/>
      <c r="IO127" s="317"/>
      <c r="IP127" s="317"/>
      <c r="IQ127" s="317"/>
      <c r="IR127" s="317"/>
      <c r="IS127" s="317"/>
      <c r="IT127" s="317"/>
      <c r="IU127" s="317"/>
      <c r="IV127" s="317"/>
    </row>
    <row r="128" spans="2:256" s="315" customFormat="1">
      <c r="B128" s="167"/>
      <c r="C128" s="330"/>
      <c r="D128" s="168"/>
      <c r="IH128" s="317"/>
      <c r="II128" s="317"/>
      <c r="IJ128" s="317"/>
      <c r="IK128" s="317"/>
      <c r="IL128" s="317"/>
      <c r="IM128" s="317"/>
      <c r="IN128" s="317"/>
      <c r="IO128" s="317"/>
      <c r="IP128" s="317"/>
      <c r="IQ128" s="317"/>
      <c r="IR128" s="317"/>
      <c r="IS128" s="317"/>
      <c r="IT128" s="317"/>
      <c r="IU128" s="317"/>
      <c r="IV128" s="317"/>
    </row>
    <row r="129" spans="2:256" s="315" customFormat="1">
      <c r="B129" s="167"/>
      <c r="C129" s="330"/>
      <c r="D129" s="168"/>
      <c r="IH129" s="317"/>
      <c r="II129" s="317"/>
      <c r="IJ129" s="317"/>
      <c r="IK129" s="317"/>
      <c r="IL129" s="317"/>
      <c r="IM129" s="317"/>
      <c r="IN129" s="317"/>
      <c r="IO129" s="317"/>
      <c r="IP129" s="317"/>
      <c r="IQ129" s="317"/>
      <c r="IR129" s="317"/>
      <c r="IS129" s="317"/>
      <c r="IT129" s="317"/>
      <c r="IU129" s="317"/>
      <c r="IV129" s="317"/>
    </row>
    <row r="130" spans="2:256" s="315" customFormat="1">
      <c r="B130" s="167"/>
      <c r="C130" s="330"/>
      <c r="D130" s="168"/>
      <c r="IH130" s="317"/>
      <c r="II130" s="317"/>
      <c r="IJ130" s="317"/>
      <c r="IK130" s="317"/>
      <c r="IL130" s="317"/>
      <c r="IM130" s="317"/>
      <c r="IN130" s="317"/>
      <c r="IO130" s="317"/>
      <c r="IP130" s="317"/>
      <c r="IQ130" s="317"/>
      <c r="IR130" s="317"/>
      <c r="IS130" s="317"/>
      <c r="IT130" s="317"/>
      <c r="IU130" s="317"/>
      <c r="IV130" s="317"/>
    </row>
    <row r="131" spans="2:256" s="315" customFormat="1">
      <c r="B131" s="167"/>
      <c r="C131" s="330"/>
      <c r="D131" s="168"/>
      <c r="IH131" s="317"/>
      <c r="II131" s="317"/>
      <c r="IJ131" s="317"/>
      <c r="IK131" s="317"/>
      <c r="IL131" s="317"/>
      <c r="IM131" s="317"/>
      <c r="IN131" s="317"/>
      <c r="IO131" s="317"/>
      <c r="IP131" s="317"/>
      <c r="IQ131" s="317"/>
      <c r="IR131" s="317"/>
      <c r="IS131" s="317"/>
      <c r="IT131" s="317"/>
      <c r="IU131" s="317"/>
      <c r="IV131" s="317"/>
    </row>
    <row r="132" spans="2:256" s="315" customFormat="1">
      <c r="B132" s="167"/>
      <c r="C132" s="330"/>
      <c r="D132" s="168"/>
      <c r="IH132" s="317"/>
      <c r="II132" s="317"/>
      <c r="IJ132" s="317"/>
      <c r="IK132" s="317"/>
      <c r="IL132" s="317"/>
      <c r="IM132" s="317"/>
      <c r="IN132" s="317"/>
      <c r="IO132" s="317"/>
      <c r="IP132" s="317"/>
      <c r="IQ132" s="317"/>
      <c r="IR132" s="317"/>
      <c r="IS132" s="317"/>
      <c r="IT132" s="317"/>
      <c r="IU132" s="317"/>
      <c r="IV132" s="317"/>
    </row>
    <row r="133" spans="2:256" s="315" customFormat="1">
      <c r="B133" s="167"/>
      <c r="C133" s="330"/>
      <c r="D133" s="168"/>
      <c r="IH133" s="317"/>
      <c r="II133" s="317"/>
      <c r="IJ133" s="317"/>
      <c r="IK133" s="317"/>
      <c r="IL133" s="317"/>
      <c r="IM133" s="317"/>
      <c r="IN133" s="317"/>
      <c r="IO133" s="317"/>
      <c r="IP133" s="317"/>
      <c r="IQ133" s="317"/>
      <c r="IR133" s="317"/>
      <c r="IS133" s="317"/>
      <c r="IT133" s="317"/>
      <c r="IU133" s="317"/>
      <c r="IV133" s="317"/>
    </row>
    <row r="134" spans="2:256" s="315" customFormat="1">
      <c r="B134" s="167"/>
      <c r="C134" s="330"/>
      <c r="D134" s="168"/>
      <c r="IH134" s="317"/>
      <c r="II134" s="317"/>
      <c r="IJ134" s="317"/>
      <c r="IK134" s="317"/>
      <c r="IL134" s="317"/>
      <c r="IM134" s="317"/>
      <c r="IN134" s="317"/>
      <c r="IO134" s="317"/>
      <c r="IP134" s="317"/>
      <c r="IQ134" s="317"/>
      <c r="IR134" s="317"/>
      <c r="IS134" s="317"/>
      <c r="IT134" s="317"/>
      <c r="IU134" s="317"/>
      <c r="IV134" s="317"/>
    </row>
    <row r="135" spans="2:256" s="315" customFormat="1">
      <c r="B135" s="167"/>
      <c r="C135" s="330"/>
      <c r="D135" s="168"/>
      <c r="IH135" s="317"/>
      <c r="II135" s="317"/>
      <c r="IJ135" s="317"/>
      <c r="IK135" s="317"/>
      <c r="IL135" s="317"/>
      <c r="IM135" s="317"/>
      <c r="IN135" s="317"/>
      <c r="IO135" s="317"/>
      <c r="IP135" s="317"/>
      <c r="IQ135" s="317"/>
      <c r="IR135" s="317"/>
      <c r="IS135" s="317"/>
      <c r="IT135" s="317"/>
      <c r="IU135" s="317"/>
      <c r="IV135" s="317"/>
    </row>
    <row r="136" spans="2:256" s="315" customFormat="1">
      <c r="B136" s="167"/>
      <c r="C136" s="330"/>
      <c r="D136" s="168"/>
      <c r="IH136" s="317"/>
      <c r="II136" s="317"/>
      <c r="IJ136" s="317"/>
      <c r="IK136" s="317"/>
      <c r="IL136" s="317"/>
      <c r="IM136" s="317"/>
      <c r="IN136" s="317"/>
      <c r="IO136" s="317"/>
      <c r="IP136" s="317"/>
      <c r="IQ136" s="317"/>
      <c r="IR136" s="317"/>
      <c r="IS136" s="317"/>
      <c r="IT136" s="317"/>
      <c r="IU136" s="317"/>
      <c r="IV136" s="317"/>
    </row>
    <row r="137" spans="2:256" s="315" customFormat="1">
      <c r="B137" s="167"/>
      <c r="C137" s="330"/>
      <c r="D137" s="168"/>
      <c r="IH137" s="317"/>
      <c r="II137" s="317"/>
      <c r="IJ137" s="317"/>
      <c r="IK137" s="317"/>
      <c r="IL137" s="317"/>
      <c r="IM137" s="317"/>
      <c r="IN137" s="317"/>
      <c r="IO137" s="317"/>
      <c r="IP137" s="317"/>
      <c r="IQ137" s="317"/>
      <c r="IR137" s="317"/>
      <c r="IS137" s="317"/>
      <c r="IT137" s="317"/>
      <c r="IU137" s="317"/>
      <c r="IV137" s="317"/>
    </row>
    <row r="138" spans="2:256" s="315" customFormat="1">
      <c r="B138" s="167"/>
      <c r="C138" s="330"/>
      <c r="D138" s="168"/>
      <c r="IH138" s="317"/>
      <c r="II138" s="317"/>
      <c r="IJ138" s="317"/>
      <c r="IK138" s="317"/>
      <c r="IL138" s="317"/>
      <c r="IM138" s="317"/>
      <c r="IN138" s="317"/>
      <c r="IO138" s="317"/>
      <c r="IP138" s="317"/>
      <c r="IQ138" s="317"/>
      <c r="IR138" s="317"/>
      <c r="IS138" s="317"/>
      <c r="IT138" s="317"/>
      <c r="IU138" s="317"/>
      <c r="IV138" s="317"/>
    </row>
    <row r="139" spans="2:256" s="315" customFormat="1">
      <c r="B139" s="167"/>
      <c r="C139" s="330"/>
      <c r="D139" s="168"/>
      <c r="IH139" s="317"/>
      <c r="II139" s="317"/>
      <c r="IJ139" s="317"/>
      <c r="IK139" s="317"/>
      <c r="IL139" s="317"/>
      <c r="IM139" s="317"/>
      <c r="IN139" s="317"/>
      <c r="IO139" s="317"/>
      <c r="IP139" s="317"/>
      <c r="IQ139" s="317"/>
      <c r="IR139" s="317"/>
      <c r="IS139" s="317"/>
      <c r="IT139" s="317"/>
      <c r="IU139" s="317"/>
      <c r="IV139" s="317"/>
    </row>
    <row r="140" spans="2:256" s="315" customFormat="1">
      <c r="B140" s="167"/>
      <c r="C140" s="330"/>
      <c r="D140" s="168"/>
      <c r="IH140" s="317"/>
      <c r="II140" s="317"/>
      <c r="IJ140" s="317"/>
      <c r="IK140" s="317"/>
      <c r="IL140" s="317"/>
      <c r="IM140" s="317"/>
      <c r="IN140" s="317"/>
      <c r="IO140" s="317"/>
      <c r="IP140" s="317"/>
      <c r="IQ140" s="317"/>
      <c r="IR140" s="317"/>
      <c r="IS140" s="317"/>
      <c r="IT140" s="317"/>
      <c r="IU140" s="317"/>
      <c r="IV140" s="317"/>
    </row>
    <row r="141" spans="2:256" s="315" customFormat="1">
      <c r="B141" s="167"/>
      <c r="C141" s="330"/>
      <c r="D141" s="168"/>
      <c r="IH141" s="317"/>
      <c r="II141" s="317"/>
      <c r="IJ141" s="317"/>
      <c r="IK141" s="317"/>
      <c r="IL141" s="317"/>
      <c r="IM141" s="317"/>
      <c r="IN141" s="317"/>
      <c r="IO141" s="317"/>
      <c r="IP141" s="317"/>
      <c r="IQ141" s="317"/>
      <c r="IR141" s="317"/>
      <c r="IS141" s="317"/>
      <c r="IT141" s="317"/>
      <c r="IU141" s="317"/>
      <c r="IV141" s="317"/>
    </row>
    <row r="142" spans="2:256" s="315" customFormat="1">
      <c r="B142" s="167"/>
      <c r="C142" s="330"/>
      <c r="D142" s="168"/>
      <c r="IH142" s="317"/>
      <c r="II142" s="317"/>
      <c r="IJ142" s="317"/>
      <c r="IK142" s="317"/>
      <c r="IL142" s="317"/>
      <c r="IM142" s="317"/>
      <c r="IN142" s="317"/>
      <c r="IO142" s="317"/>
      <c r="IP142" s="317"/>
      <c r="IQ142" s="317"/>
      <c r="IR142" s="317"/>
      <c r="IS142" s="317"/>
      <c r="IT142" s="317"/>
      <c r="IU142" s="317"/>
      <c r="IV142" s="317"/>
    </row>
    <row r="143" spans="2:256" s="315" customFormat="1">
      <c r="B143" s="167"/>
      <c r="C143" s="330"/>
      <c r="D143" s="168"/>
      <c r="IH143" s="317"/>
      <c r="II143" s="317"/>
      <c r="IJ143" s="317"/>
      <c r="IK143" s="317"/>
      <c r="IL143" s="317"/>
      <c r="IM143" s="317"/>
      <c r="IN143" s="317"/>
      <c r="IO143" s="317"/>
      <c r="IP143" s="317"/>
      <c r="IQ143" s="317"/>
      <c r="IR143" s="317"/>
      <c r="IS143" s="317"/>
      <c r="IT143" s="317"/>
      <c r="IU143" s="317"/>
      <c r="IV143" s="317"/>
    </row>
    <row r="144" spans="2:256" s="315" customFormat="1">
      <c r="B144" s="167"/>
      <c r="C144" s="330"/>
      <c r="D144" s="168"/>
      <c r="IH144" s="317"/>
      <c r="II144" s="317"/>
      <c r="IJ144" s="317"/>
      <c r="IK144" s="317"/>
      <c r="IL144" s="317"/>
      <c r="IM144" s="317"/>
      <c r="IN144" s="317"/>
      <c r="IO144" s="317"/>
      <c r="IP144" s="317"/>
      <c r="IQ144" s="317"/>
      <c r="IR144" s="317"/>
      <c r="IS144" s="317"/>
      <c r="IT144" s="317"/>
      <c r="IU144" s="317"/>
      <c r="IV144" s="317"/>
    </row>
    <row r="145" spans="2:256" s="315" customFormat="1">
      <c r="B145" s="167"/>
      <c r="C145" s="330"/>
      <c r="D145" s="168"/>
      <c r="IH145" s="317"/>
      <c r="II145" s="317"/>
      <c r="IJ145" s="317"/>
      <c r="IK145" s="317"/>
      <c r="IL145" s="317"/>
      <c r="IM145" s="317"/>
      <c r="IN145" s="317"/>
      <c r="IO145" s="317"/>
      <c r="IP145" s="317"/>
      <c r="IQ145" s="317"/>
      <c r="IR145" s="317"/>
      <c r="IS145" s="317"/>
      <c r="IT145" s="317"/>
      <c r="IU145" s="317"/>
      <c r="IV145" s="317"/>
    </row>
    <row r="146" spans="2:256" s="315" customFormat="1">
      <c r="B146" s="167"/>
      <c r="C146" s="330"/>
      <c r="D146" s="168"/>
      <c r="IH146" s="317"/>
      <c r="II146" s="317"/>
      <c r="IJ146" s="317"/>
      <c r="IK146" s="317"/>
      <c r="IL146" s="317"/>
      <c r="IM146" s="317"/>
      <c r="IN146" s="317"/>
      <c r="IO146" s="317"/>
      <c r="IP146" s="317"/>
      <c r="IQ146" s="317"/>
      <c r="IR146" s="317"/>
      <c r="IS146" s="317"/>
      <c r="IT146" s="317"/>
      <c r="IU146" s="317"/>
      <c r="IV146" s="317"/>
    </row>
    <row r="147" spans="2:256" s="315" customFormat="1">
      <c r="B147" s="167"/>
      <c r="C147" s="330"/>
      <c r="D147" s="168"/>
      <c r="IH147" s="317"/>
      <c r="II147" s="317"/>
      <c r="IJ147" s="317"/>
      <c r="IK147" s="317"/>
      <c r="IL147" s="317"/>
      <c r="IM147" s="317"/>
      <c r="IN147" s="317"/>
      <c r="IO147" s="317"/>
      <c r="IP147" s="317"/>
      <c r="IQ147" s="317"/>
      <c r="IR147" s="317"/>
      <c r="IS147" s="317"/>
      <c r="IT147" s="317"/>
      <c r="IU147" s="317"/>
      <c r="IV147" s="317"/>
    </row>
    <row r="148" spans="2:256" s="315" customFormat="1">
      <c r="B148" s="167"/>
      <c r="C148" s="330"/>
      <c r="D148" s="168"/>
      <c r="IH148" s="317"/>
      <c r="II148" s="317"/>
      <c r="IJ148" s="317"/>
      <c r="IK148" s="317"/>
      <c r="IL148" s="317"/>
      <c r="IM148" s="317"/>
      <c r="IN148" s="317"/>
      <c r="IO148" s="317"/>
      <c r="IP148" s="317"/>
      <c r="IQ148" s="317"/>
      <c r="IR148" s="317"/>
      <c r="IS148" s="317"/>
      <c r="IT148" s="317"/>
      <c r="IU148" s="317"/>
      <c r="IV148" s="317"/>
    </row>
    <row r="149" spans="2:256" s="315" customFormat="1">
      <c r="B149" s="167"/>
      <c r="C149" s="330"/>
      <c r="D149" s="168"/>
      <c r="IH149" s="317"/>
      <c r="II149" s="317"/>
      <c r="IJ149" s="317"/>
      <c r="IK149" s="317"/>
      <c r="IL149" s="317"/>
      <c r="IM149" s="317"/>
      <c r="IN149" s="317"/>
      <c r="IO149" s="317"/>
      <c r="IP149" s="317"/>
      <c r="IQ149" s="317"/>
      <c r="IR149" s="317"/>
      <c r="IS149" s="317"/>
      <c r="IT149" s="317"/>
      <c r="IU149" s="317"/>
      <c r="IV149" s="317"/>
    </row>
    <row r="150" spans="2:256" s="315" customFormat="1">
      <c r="B150" s="167"/>
      <c r="C150" s="330"/>
      <c r="D150" s="168"/>
      <c r="IH150" s="317"/>
      <c r="II150" s="317"/>
      <c r="IJ150" s="317"/>
      <c r="IK150" s="317"/>
      <c r="IL150" s="317"/>
      <c r="IM150" s="317"/>
      <c r="IN150" s="317"/>
      <c r="IO150" s="317"/>
      <c r="IP150" s="317"/>
      <c r="IQ150" s="317"/>
      <c r="IR150" s="317"/>
      <c r="IS150" s="317"/>
      <c r="IT150" s="317"/>
      <c r="IU150" s="317"/>
      <c r="IV150" s="317"/>
    </row>
    <row r="151" spans="2:256" s="315" customFormat="1">
      <c r="B151" s="167"/>
      <c r="C151" s="330"/>
      <c r="D151" s="168"/>
      <c r="IH151" s="317"/>
      <c r="II151" s="317"/>
      <c r="IJ151" s="317"/>
      <c r="IK151" s="317"/>
      <c r="IL151" s="317"/>
      <c r="IM151" s="317"/>
      <c r="IN151" s="317"/>
      <c r="IO151" s="317"/>
      <c r="IP151" s="317"/>
      <c r="IQ151" s="317"/>
      <c r="IR151" s="317"/>
      <c r="IS151" s="317"/>
      <c r="IT151" s="317"/>
      <c r="IU151" s="317"/>
      <c r="IV151" s="317"/>
    </row>
    <row r="152" spans="2:256" s="315" customFormat="1">
      <c r="B152" s="167"/>
      <c r="C152" s="330"/>
      <c r="D152" s="168"/>
      <c r="IH152" s="317"/>
      <c r="II152" s="317"/>
      <c r="IJ152" s="317"/>
      <c r="IK152" s="317"/>
      <c r="IL152" s="317"/>
      <c r="IM152" s="317"/>
      <c r="IN152" s="317"/>
      <c r="IO152" s="317"/>
      <c r="IP152" s="317"/>
      <c r="IQ152" s="317"/>
      <c r="IR152" s="317"/>
      <c r="IS152" s="317"/>
      <c r="IT152" s="317"/>
      <c r="IU152" s="317"/>
      <c r="IV152" s="317"/>
    </row>
    <row r="153" spans="2:256" s="315" customFormat="1">
      <c r="B153" s="167"/>
      <c r="C153" s="330"/>
      <c r="D153" s="168"/>
      <c r="IH153" s="317"/>
      <c r="II153" s="317"/>
      <c r="IJ153" s="317"/>
      <c r="IK153" s="317"/>
      <c r="IL153" s="317"/>
      <c r="IM153" s="317"/>
      <c r="IN153" s="317"/>
      <c r="IO153" s="317"/>
      <c r="IP153" s="317"/>
      <c r="IQ153" s="317"/>
      <c r="IR153" s="317"/>
      <c r="IS153" s="317"/>
      <c r="IT153" s="317"/>
      <c r="IU153" s="317"/>
      <c r="IV153" s="317"/>
    </row>
    <row r="154" spans="2:256" s="315" customFormat="1">
      <c r="B154" s="167"/>
      <c r="C154" s="330"/>
      <c r="D154" s="168"/>
      <c r="IH154" s="317"/>
      <c r="II154" s="317"/>
      <c r="IJ154" s="317"/>
      <c r="IK154" s="317"/>
      <c r="IL154" s="317"/>
      <c r="IM154" s="317"/>
      <c r="IN154" s="317"/>
      <c r="IO154" s="317"/>
      <c r="IP154" s="317"/>
      <c r="IQ154" s="317"/>
      <c r="IR154" s="317"/>
      <c r="IS154" s="317"/>
      <c r="IT154" s="317"/>
      <c r="IU154" s="317"/>
      <c r="IV154" s="317"/>
    </row>
    <row r="155" spans="2:256" s="315" customFormat="1">
      <c r="B155" s="167"/>
      <c r="C155" s="330"/>
      <c r="D155" s="168"/>
      <c r="IH155" s="317"/>
      <c r="II155" s="317"/>
      <c r="IJ155" s="317"/>
      <c r="IK155" s="317"/>
      <c r="IL155" s="317"/>
      <c r="IM155" s="317"/>
      <c r="IN155" s="317"/>
      <c r="IO155" s="317"/>
      <c r="IP155" s="317"/>
      <c r="IQ155" s="317"/>
      <c r="IR155" s="317"/>
      <c r="IS155" s="317"/>
      <c r="IT155" s="317"/>
      <c r="IU155" s="317"/>
      <c r="IV155" s="317"/>
    </row>
    <row r="156" spans="2:256" s="315" customFormat="1">
      <c r="B156" s="167"/>
      <c r="C156" s="330"/>
      <c r="D156" s="168"/>
      <c r="IH156" s="317"/>
      <c r="II156" s="317"/>
      <c r="IJ156" s="317"/>
      <c r="IK156" s="317"/>
      <c r="IL156" s="317"/>
      <c r="IM156" s="317"/>
      <c r="IN156" s="317"/>
      <c r="IO156" s="317"/>
      <c r="IP156" s="317"/>
      <c r="IQ156" s="317"/>
      <c r="IR156" s="317"/>
      <c r="IS156" s="317"/>
      <c r="IT156" s="317"/>
      <c r="IU156" s="317"/>
      <c r="IV156" s="317"/>
    </row>
    <row r="157" spans="2:256" s="315" customFormat="1">
      <c r="B157" s="167"/>
      <c r="C157" s="330"/>
      <c r="D157" s="168"/>
      <c r="IH157" s="317"/>
      <c r="II157" s="317"/>
      <c r="IJ157" s="317"/>
      <c r="IK157" s="317"/>
      <c r="IL157" s="317"/>
      <c r="IM157" s="317"/>
      <c r="IN157" s="317"/>
      <c r="IO157" s="317"/>
      <c r="IP157" s="317"/>
      <c r="IQ157" s="317"/>
      <c r="IR157" s="317"/>
      <c r="IS157" s="317"/>
      <c r="IT157" s="317"/>
      <c r="IU157" s="317"/>
      <c r="IV157" s="317"/>
    </row>
    <row r="158" spans="2:256" s="315" customFormat="1">
      <c r="B158" s="167"/>
      <c r="C158" s="330"/>
      <c r="D158" s="168"/>
      <c r="IH158" s="317"/>
      <c r="II158" s="317"/>
      <c r="IJ158" s="317"/>
      <c r="IK158" s="317"/>
      <c r="IL158" s="317"/>
      <c r="IM158" s="317"/>
      <c r="IN158" s="317"/>
      <c r="IO158" s="317"/>
      <c r="IP158" s="317"/>
      <c r="IQ158" s="317"/>
      <c r="IR158" s="317"/>
      <c r="IS158" s="317"/>
      <c r="IT158" s="317"/>
      <c r="IU158" s="317"/>
      <c r="IV158" s="317"/>
    </row>
    <row r="159" spans="2:256" s="315" customFormat="1">
      <c r="B159" s="167"/>
      <c r="C159" s="330"/>
      <c r="D159" s="168"/>
      <c r="IH159" s="317"/>
      <c r="II159" s="317"/>
      <c r="IJ159" s="317"/>
      <c r="IK159" s="317"/>
      <c r="IL159" s="317"/>
      <c r="IM159" s="317"/>
      <c r="IN159" s="317"/>
      <c r="IO159" s="317"/>
      <c r="IP159" s="317"/>
      <c r="IQ159" s="317"/>
      <c r="IR159" s="317"/>
      <c r="IS159" s="317"/>
      <c r="IT159" s="317"/>
      <c r="IU159" s="317"/>
      <c r="IV159" s="317"/>
    </row>
    <row r="160" spans="2:256" s="315" customFormat="1">
      <c r="B160" s="167"/>
      <c r="C160" s="330"/>
      <c r="D160" s="168"/>
      <c r="IH160" s="317"/>
      <c r="II160" s="317"/>
      <c r="IJ160" s="317"/>
      <c r="IK160" s="317"/>
      <c r="IL160" s="317"/>
      <c r="IM160" s="317"/>
      <c r="IN160" s="317"/>
      <c r="IO160" s="317"/>
      <c r="IP160" s="317"/>
      <c r="IQ160" s="317"/>
      <c r="IR160" s="317"/>
      <c r="IS160" s="317"/>
      <c r="IT160" s="317"/>
      <c r="IU160" s="317"/>
      <c r="IV160" s="317"/>
    </row>
    <row r="161" spans="2:256" s="315" customFormat="1">
      <c r="B161" s="167"/>
      <c r="C161" s="330"/>
      <c r="D161" s="168"/>
      <c r="IH161" s="317"/>
      <c r="II161" s="317"/>
      <c r="IJ161" s="317"/>
      <c r="IK161" s="317"/>
      <c r="IL161" s="317"/>
      <c r="IM161" s="317"/>
      <c r="IN161" s="317"/>
      <c r="IO161" s="317"/>
      <c r="IP161" s="317"/>
      <c r="IQ161" s="317"/>
      <c r="IR161" s="317"/>
      <c r="IS161" s="317"/>
      <c r="IT161" s="317"/>
      <c r="IU161" s="317"/>
      <c r="IV161" s="317"/>
    </row>
    <row r="162" spans="2:256" s="315" customFormat="1">
      <c r="B162" s="167"/>
      <c r="C162" s="330"/>
      <c r="D162" s="168"/>
      <c r="IH162" s="317"/>
      <c r="II162" s="317"/>
      <c r="IJ162" s="317"/>
      <c r="IK162" s="317"/>
      <c r="IL162" s="317"/>
      <c r="IM162" s="317"/>
      <c r="IN162" s="317"/>
      <c r="IO162" s="317"/>
      <c r="IP162" s="317"/>
      <c r="IQ162" s="317"/>
      <c r="IR162" s="317"/>
      <c r="IS162" s="317"/>
      <c r="IT162" s="317"/>
      <c r="IU162" s="317"/>
      <c r="IV162" s="317"/>
    </row>
    <row r="163" spans="2:256" s="315" customFormat="1">
      <c r="B163" s="167"/>
      <c r="C163" s="330"/>
      <c r="D163" s="168"/>
      <c r="IH163" s="317"/>
      <c r="II163" s="317"/>
      <c r="IJ163" s="317"/>
      <c r="IK163" s="317"/>
      <c r="IL163" s="317"/>
      <c r="IM163" s="317"/>
      <c r="IN163" s="317"/>
      <c r="IO163" s="317"/>
      <c r="IP163" s="317"/>
      <c r="IQ163" s="317"/>
      <c r="IR163" s="317"/>
      <c r="IS163" s="317"/>
      <c r="IT163" s="317"/>
      <c r="IU163" s="317"/>
      <c r="IV163" s="317"/>
    </row>
    <row r="164" spans="2:256" s="315" customFormat="1">
      <c r="B164" s="167"/>
      <c r="C164" s="330"/>
      <c r="D164" s="168"/>
      <c r="IH164" s="317"/>
      <c r="II164" s="317"/>
      <c r="IJ164" s="317"/>
      <c r="IK164" s="317"/>
      <c r="IL164" s="317"/>
      <c r="IM164" s="317"/>
      <c r="IN164" s="317"/>
      <c r="IO164" s="317"/>
      <c r="IP164" s="317"/>
      <c r="IQ164" s="317"/>
      <c r="IR164" s="317"/>
      <c r="IS164" s="317"/>
      <c r="IT164" s="317"/>
      <c r="IU164" s="317"/>
      <c r="IV164" s="317"/>
    </row>
    <row r="165" spans="2:256" s="315" customFormat="1">
      <c r="B165" s="167"/>
      <c r="C165" s="330"/>
      <c r="D165" s="168"/>
      <c r="IH165" s="317"/>
      <c r="II165" s="317"/>
      <c r="IJ165" s="317"/>
      <c r="IK165" s="317"/>
      <c r="IL165" s="317"/>
      <c r="IM165" s="317"/>
      <c r="IN165" s="317"/>
      <c r="IO165" s="317"/>
      <c r="IP165" s="317"/>
      <c r="IQ165" s="317"/>
      <c r="IR165" s="317"/>
      <c r="IS165" s="317"/>
      <c r="IT165" s="317"/>
      <c r="IU165" s="317"/>
      <c r="IV165" s="317"/>
    </row>
    <row r="166" spans="2:256" s="315" customFormat="1">
      <c r="B166" s="167"/>
      <c r="C166" s="330"/>
      <c r="D166" s="168"/>
      <c r="IH166" s="317"/>
      <c r="II166" s="317"/>
      <c r="IJ166" s="317"/>
      <c r="IK166" s="317"/>
      <c r="IL166" s="317"/>
      <c r="IM166" s="317"/>
      <c r="IN166" s="317"/>
      <c r="IO166" s="317"/>
      <c r="IP166" s="317"/>
      <c r="IQ166" s="317"/>
      <c r="IR166" s="317"/>
      <c r="IS166" s="317"/>
      <c r="IT166" s="317"/>
      <c r="IU166" s="317"/>
      <c r="IV166" s="317"/>
    </row>
    <row r="167" spans="2:256" s="315" customFormat="1">
      <c r="B167" s="167"/>
      <c r="C167" s="330"/>
      <c r="D167" s="168"/>
      <c r="IH167" s="317"/>
      <c r="II167" s="317"/>
      <c r="IJ167" s="317"/>
      <c r="IK167" s="317"/>
      <c r="IL167" s="317"/>
      <c r="IM167" s="317"/>
      <c r="IN167" s="317"/>
      <c r="IO167" s="317"/>
      <c r="IP167" s="317"/>
      <c r="IQ167" s="317"/>
      <c r="IR167" s="317"/>
      <c r="IS167" s="317"/>
      <c r="IT167" s="317"/>
      <c r="IU167" s="317"/>
      <c r="IV167" s="317"/>
    </row>
    <row r="168" spans="2:256" s="315" customFormat="1">
      <c r="B168" s="167"/>
      <c r="C168" s="330"/>
      <c r="D168" s="168"/>
      <c r="IH168" s="317"/>
      <c r="II168" s="317"/>
      <c r="IJ168" s="317"/>
      <c r="IK168" s="317"/>
      <c r="IL168" s="317"/>
      <c r="IM168" s="317"/>
      <c r="IN168" s="317"/>
      <c r="IO168" s="317"/>
      <c r="IP168" s="317"/>
      <c r="IQ168" s="317"/>
      <c r="IR168" s="317"/>
      <c r="IS168" s="317"/>
      <c r="IT168" s="317"/>
      <c r="IU168" s="317"/>
      <c r="IV168" s="317"/>
    </row>
    <row r="169" spans="2:256" s="315" customFormat="1">
      <c r="B169" s="167"/>
      <c r="C169" s="330"/>
      <c r="D169" s="168"/>
      <c r="IH169" s="317"/>
      <c r="II169" s="317"/>
      <c r="IJ169" s="317"/>
      <c r="IK169" s="317"/>
      <c r="IL169" s="317"/>
      <c r="IM169" s="317"/>
      <c r="IN169" s="317"/>
      <c r="IO169" s="317"/>
      <c r="IP169" s="317"/>
      <c r="IQ169" s="317"/>
      <c r="IR169" s="317"/>
      <c r="IS169" s="317"/>
      <c r="IT169" s="317"/>
      <c r="IU169" s="317"/>
      <c r="IV169" s="317"/>
    </row>
    <row r="170" spans="2:256" s="315" customFormat="1">
      <c r="B170" s="167"/>
      <c r="C170" s="330"/>
      <c r="D170" s="168"/>
      <c r="IH170" s="317"/>
      <c r="II170" s="317"/>
      <c r="IJ170" s="317"/>
      <c r="IK170" s="317"/>
      <c r="IL170" s="317"/>
      <c r="IM170" s="317"/>
      <c r="IN170" s="317"/>
      <c r="IO170" s="317"/>
      <c r="IP170" s="317"/>
      <c r="IQ170" s="317"/>
      <c r="IR170" s="317"/>
      <c r="IS170" s="317"/>
      <c r="IT170" s="317"/>
      <c r="IU170" s="317"/>
      <c r="IV170" s="317"/>
    </row>
    <row r="171" spans="2:256" s="315" customFormat="1">
      <c r="B171" s="167"/>
      <c r="C171" s="330"/>
      <c r="D171" s="168"/>
      <c r="IH171" s="317"/>
      <c r="II171" s="317"/>
      <c r="IJ171" s="317"/>
      <c r="IK171" s="317"/>
      <c r="IL171" s="317"/>
      <c r="IM171" s="317"/>
      <c r="IN171" s="317"/>
      <c r="IO171" s="317"/>
      <c r="IP171" s="317"/>
      <c r="IQ171" s="317"/>
      <c r="IR171" s="317"/>
      <c r="IS171" s="317"/>
      <c r="IT171" s="317"/>
      <c r="IU171" s="317"/>
      <c r="IV171" s="317"/>
    </row>
    <row r="172" spans="2:256" s="315" customFormat="1">
      <c r="B172" s="167"/>
      <c r="C172" s="330"/>
      <c r="D172" s="168"/>
      <c r="IH172" s="317"/>
      <c r="II172" s="317"/>
      <c r="IJ172" s="317"/>
      <c r="IK172" s="317"/>
      <c r="IL172" s="317"/>
      <c r="IM172" s="317"/>
      <c r="IN172" s="317"/>
      <c r="IO172" s="317"/>
      <c r="IP172" s="317"/>
      <c r="IQ172" s="317"/>
      <c r="IR172" s="317"/>
      <c r="IS172" s="317"/>
      <c r="IT172" s="317"/>
      <c r="IU172" s="317"/>
      <c r="IV172" s="317"/>
    </row>
    <row r="173" spans="2:256" s="315" customFormat="1">
      <c r="B173" s="167"/>
      <c r="C173" s="330"/>
      <c r="D173" s="168"/>
      <c r="IH173" s="317"/>
      <c r="II173" s="317"/>
      <c r="IJ173" s="317"/>
      <c r="IK173" s="317"/>
      <c r="IL173" s="317"/>
      <c r="IM173" s="317"/>
      <c r="IN173" s="317"/>
      <c r="IO173" s="317"/>
      <c r="IP173" s="317"/>
      <c r="IQ173" s="317"/>
      <c r="IR173" s="317"/>
      <c r="IS173" s="317"/>
      <c r="IT173" s="317"/>
      <c r="IU173" s="317"/>
      <c r="IV173" s="317"/>
    </row>
    <row r="174" spans="2:256" s="315" customFormat="1">
      <c r="B174" s="167"/>
      <c r="C174" s="330"/>
      <c r="D174" s="168"/>
      <c r="IH174" s="317"/>
      <c r="II174" s="317"/>
      <c r="IJ174" s="317"/>
      <c r="IK174" s="317"/>
      <c r="IL174" s="317"/>
      <c r="IM174" s="317"/>
      <c r="IN174" s="317"/>
      <c r="IO174" s="317"/>
      <c r="IP174" s="317"/>
      <c r="IQ174" s="317"/>
      <c r="IR174" s="317"/>
      <c r="IS174" s="317"/>
      <c r="IT174" s="317"/>
      <c r="IU174" s="317"/>
      <c r="IV174" s="317"/>
    </row>
    <row r="175" spans="2:256" s="315" customFormat="1">
      <c r="B175" s="167"/>
      <c r="C175" s="330"/>
      <c r="D175" s="168"/>
      <c r="IH175" s="317"/>
      <c r="II175" s="317"/>
      <c r="IJ175" s="317"/>
      <c r="IK175" s="317"/>
      <c r="IL175" s="317"/>
      <c r="IM175" s="317"/>
      <c r="IN175" s="317"/>
      <c r="IO175" s="317"/>
      <c r="IP175" s="317"/>
      <c r="IQ175" s="317"/>
      <c r="IR175" s="317"/>
      <c r="IS175" s="317"/>
      <c r="IT175" s="317"/>
      <c r="IU175" s="317"/>
      <c r="IV175" s="317"/>
    </row>
    <row r="176" spans="2:256" s="315" customFormat="1">
      <c r="B176" s="167"/>
      <c r="C176" s="330"/>
      <c r="D176" s="168"/>
      <c r="IH176" s="317"/>
      <c r="II176" s="317"/>
      <c r="IJ176" s="317"/>
      <c r="IK176" s="317"/>
      <c r="IL176" s="317"/>
      <c r="IM176" s="317"/>
      <c r="IN176" s="317"/>
      <c r="IO176" s="317"/>
      <c r="IP176" s="317"/>
      <c r="IQ176" s="317"/>
      <c r="IR176" s="317"/>
      <c r="IS176" s="317"/>
      <c r="IT176" s="317"/>
      <c r="IU176" s="317"/>
      <c r="IV176" s="317"/>
    </row>
    <row r="177" spans="2:256" s="315" customFormat="1">
      <c r="B177" s="167"/>
      <c r="C177" s="330"/>
      <c r="D177" s="168"/>
      <c r="IH177" s="317"/>
      <c r="II177" s="317"/>
      <c r="IJ177" s="317"/>
      <c r="IK177" s="317"/>
      <c r="IL177" s="317"/>
      <c r="IM177" s="317"/>
      <c r="IN177" s="317"/>
      <c r="IO177" s="317"/>
      <c r="IP177" s="317"/>
      <c r="IQ177" s="317"/>
      <c r="IR177" s="317"/>
      <c r="IS177" s="317"/>
      <c r="IT177" s="317"/>
      <c r="IU177" s="317"/>
      <c r="IV177" s="317"/>
    </row>
    <row r="178" spans="2:256" s="315" customFormat="1">
      <c r="B178" s="167"/>
      <c r="C178" s="330"/>
      <c r="D178" s="168"/>
      <c r="IH178" s="317"/>
      <c r="II178" s="317"/>
      <c r="IJ178" s="317"/>
      <c r="IK178" s="317"/>
      <c r="IL178" s="317"/>
      <c r="IM178" s="317"/>
      <c r="IN178" s="317"/>
      <c r="IO178" s="317"/>
      <c r="IP178" s="317"/>
      <c r="IQ178" s="317"/>
      <c r="IR178" s="317"/>
      <c r="IS178" s="317"/>
      <c r="IT178" s="317"/>
      <c r="IU178" s="317"/>
      <c r="IV178" s="317"/>
    </row>
    <row r="179" spans="2:256" s="315" customFormat="1">
      <c r="B179" s="167"/>
      <c r="C179" s="330"/>
      <c r="D179" s="168"/>
      <c r="IH179" s="317"/>
      <c r="II179" s="317"/>
      <c r="IJ179" s="317"/>
      <c r="IK179" s="317"/>
      <c r="IL179" s="317"/>
      <c r="IM179" s="317"/>
      <c r="IN179" s="317"/>
      <c r="IO179" s="317"/>
      <c r="IP179" s="317"/>
      <c r="IQ179" s="317"/>
      <c r="IR179" s="317"/>
      <c r="IS179" s="317"/>
      <c r="IT179" s="317"/>
      <c r="IU179" s="317"/>
      <c r="IV179" s="317"/>
    </row>
    <row r="180" spans="2:256" s="315" customFormat="1">
      <c r="B180" s="167"/>
      <c r="C180" s="330"/>
      <c r="D180" s="168"/>
      <c r="IH180" s="317"/>
      <c r="II180" s="317"/>
      <c r="IJ180" s="317"/>
      <c r="IK180" s="317"/>
      <c r="IL180" s="317"/>
      <c r="IM180" s="317"/>
      <c r="IN180" s="317"/>
      <c r="IO180" s="317"/>
      <c r="IP180" s="317"/>
      <c r="IQ180" s="317"/>
      <c r="IR180" s="317"/>
      <c r="IS180" s="317"/>
      <c r="IT180" s="317"/>
      <c r="IU180" s="317"/>
      <c r="IV180" s="317"/>
    </row>
    <row r="181" spans="2:256" s="315" customFormat="1">
      <c r="B181" s="167"/>
      <c r="C181" s="330"/>
      <c r="D181" s="168"/>
      <c r="IH181" s="317"/>
      <c r="II181" s="317"/>
      <c r="IJ181" s="317"/>
      <c r="IK181" s="317"/>
      <c r="IL181" s="317"/>
      <c r="IM181" s="317"/>
      <c r="IN181" s="317"/>
      <c r="IO181" s="317"/>
      <c r="IP181" s="317"/>
      <c r="IQ181" s="317"/>
      <c r="IR181" s="317"/>
      <c r="IS181" s="317"/>
      <c r="IT181" s="317"/>
      <c r="IU181" s="317"/>
      <c r="IV181" s="317"/>
    </row>
    <row r="182" spans="2:256" s="315" customFormat="1">
      <c r="B182" s="167"/>
      <c r="C182" s="330"/>
      <c r="D182" s="168"/>
      <c r="IH182" s="317"/>
      <c r="II182" s="317"/>
      <c r="IJ182" s="317"/>
      <c r="IK182" s="317"/>
      <c r="IL182" s="317"/>
      <c r="IM182" s="317"/>
      <c r="IN182" s="317"/>
      <c r="IO182" s="317"/>
      <c r="IP182" s="317"/>
      <c r="IQ182" s="317"/>
      <c r="IR182" s="317"/>
      <c r="IS182" s="317"/>
      <c r="IT182" s="317"/>
      <c r="IU182" s="317"/>
      <c r="IV182" s="317"/>
    </row>
    <row r="183" spans="2:256" s="315" customFormat="1">
      <c r="B183" s="167"/>
      <c r="C183" s="330"/>
      <c r="D183" s="168"/>
      <c r="IH183" s="317"/>
      <c r="II183" s="317"/>
      <c r="IJ183" s="317"/>
      <c r="IK183" s="317"/>
      <c r="IL183" s="317"/>
      <c r="IM183" s="317"/>
      <c r="IN183" s="317"/>
      <c r="IO183" s="317"/>
      <c r="IP183" s="317"/>
      <c r="IQ183" s="317"/>
      <c r="IR183" s="317"/>
      <c r="IS183" s="317"/>
      <c r="IT183" s="317"/>
      <c r="IU183" s="317"/>
      <c r="IV183" s="317"/>
    </row>
    <row r="184" spans="2:256" s="315" customFormat="1">
      <c r="B184" s="167"/>
      <c r="C184" s="330"/>
      <c r="D184" s="168"/>
      <c r="IH184" s="317"/>
      <c r="II184" s="317"/>
      <c r="IJ184" s="317"/>
      <c r="IK184" s="317"/>
      <c r="IL184" s="317"/>
      <c r="IM184" s="317"/>
      <c r="IN184" s="317"/>
      <c r="IO184" s="317"/>
      <c r="IP184" s="317"/>
      <c r="IQ184" s="317"/>
      <c r="IR184" s="317"/>
      <c r="IS184" s="317"/>
      <c r="IT184" s="317"/>
      <c r="IU184" s="317"/>
      <c r="IV184" s="317"/>
    </row>
    <row r="185" spans="2:256" s="315" customFormat="1">
      <c r="B185" s="167"/>
      <c r="C185" s="330"/>
      <c r="D185" s="168"/>
      <c r="IH185" s="317"/>
      <c r="II185" s="317"/>
      <c r="IJ185" s="317"/>
      <c r="IK185" s="317"/>
      <c r="IL185" s="317"/>
      <c r="IM185" s="317"/>
      <c r="IN185" s="317"/>
      <c r="IO185" s="317"/>
      <c r="IP185" s="317"/>
      <c r="IQ185" s="317"/>
      <c r="IR185" s="317"/>
      <c r="IS185" s="317"/>
      <c r="IT185" s="317"/>
      <c r="IU185" s="317"/>
      <c r="IV185" s="317"/>
    </row>
    <row r="186" spans="2:256" s="315" customFormat="1">
      <c r="B186" s="167"/>
      <c r="C186" s="330"/>
      <c r="D186" s="168"/>
      <c r="IH186" s="317"/>
      <c r="II186" s="317"/>
      <c r="IJ186" s="317"/>
      <c r="IK186" s="317"/>
      <c r="IL186" s="317"/>
      <c r="IM186" s="317"/>
      <c r="IN186" s="317"/>
      <c r="IO186" s="317"/>
      <c r="IP186" s="317"/>
      <c r="IQ186" s="317"/>
      <c r="IR186" s="317"/>
      <c r="IS186" s="317"/>
      <c r="IT186" s="317"/>
      <c r="IU186" s="317"/>
      <c r="IV186" s="317"/>
    </row>
    <row r="187" spans="2:256" s="315" customFormat="1">
      <c r="B187" s="167"/>
      <c r="C187" s="330"/>
      <c r="D187" s="168"/>
      <c r="IH187" s="317"/>
      <c r="II187" s="317"/>
      <c r="IJ187" s="317"/>
      <c r="IK187" s="317"/>
      <c r="IL187" s="317"/>
      <c r="IM187" s="317"/>
      <c r="IN187" s="317"/>
      <c r="IO187" s="317"/>
      <c r="IP187" s="317"/>
      <c r="IQ187" s="317"/>
      <c r="IR187" s="317"/>
      <c r="IS187" s="317"/>
      <c r="IT187" s="317"/>
      <c r="IU187" s="317"/>
      <c r="IV187" s="317"/>
    </row>
    <row r="188" spans="2:256" s="315" customFormat="1">
      <c r="B188" s="167"/>
      <c r="C188" s="330"/>
      <c r="D188" s="168"/>
      <c r="IH188" s="317"/>
      <c r="II188" s="317"/>
      <c r="IJ188" s="317"/>
      <c r="IK188" s="317"/>
      <c r="IL188" s="317"/>
      <c r="IM188" s="317"/>
      <c r="IN188" s="317"/>
      <c r="IO188" s="317"/>
      <c r="IP188" s="317"/>
      <c r="IQ188" s="317"/>
      <c r="IR188" s="317"/>
      <c r="IS188" s="317"/>
      <c r="IT188" s="317"/>
      <c r="IU188" s="317"/>
      <c r="IV188" s="317"/>
    </row>
  </sheetData>
  <mergeCells count="1">
    <mergeCell ref="A2:D2"/>
  </mergeCells>
  <phoneticPr fontId="74" type="noConversion"/>
  <printOptions horizontalCentered="1"/>
  <pageMargins left="0.59055118110236204" right="0.59055118110236204" top="0.78740157480314998" bottom="0.78740157480314998" header="0.31496062992126" footer="0.31496062992126"/>
  <pageSetup paperSize="9" scale="92" orientation="portrait" useFirstPageNumber="1" errors="NA"/>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IV179"/>
  <sheetViews>
    <sheetView showZeros="0" workbookViewId="0">
      <selection activeCell="I13" sqref="I13"/>
    </sheetView>
  </sheetViews>
  <sheetFormatPr defaultColWidth="10" defaultRowHeight="14.25"/>
  <cols>
    <col min="1" max="1" width="56.42578125" style="315" customWidth="1"/>
    <col min="2" max="2" width="16.42578125" style="167" customWidth="1"/>
    <col min="3" max="3" width="16.85546875" style="167" customWidth="1"/>
    <col min="4" max="4" width="14.5703125" style="168" customWidth="1"/>
    <col min="5" max="242" width="10" style="315"/>
    <col min="243" max="16384" width="10" style="317"/>
  </cols>
  <sheetData>
    <row r="1" spans="1:256" s="309" customFormat="1" ht="17.25" customHeight="1">
      <c r="A1" s="318" t="s">
        <v>1589</v>
      </c>
      <c r="B1" s="319"/>
      <c r="C1" s="319"/>
      <c r="D1" s="320"/>
    </row>
    <row r="2" spans="1:256" s="310" customFormat="1" ht="27.75" customHeight="1">
      <c r="A2" s="720" t="s">
        <v>244</v>
      </c>
      <c r="B2" s="720"/>
      <c r="C2" s="720"/>
      <c r="D2" s="720"/>
    </row>
    <row r="3" spans="1:256" s="311" customFormat="1" ht="21.75" customHeight="1">
      <c r="A3" s="321"/>
      <c r="B3" s="322"/>
      <c r="C3" s="322"/>
      <c r="D3" s="667" t="s">
        <v>307</v>
      </c>
    </row>
    <row r="4" spans="1:256" s="312" customFormat="1" ht="27.95" customHeight="1">
      <c r="A4" s="323" t="s">
        <v>308</v>
      </c>
      <c r="B4" s="176" t="s">
        <v>309</v>
      </c>
      <c r="C4" s="324" t="s">
        <v>310</v>
      </c>
      <c r="D4" s="325" t="s">
        <v>380</v>
      </c>
    </row>
    <row r="5" spans="1:256" s="163" customFormat="1" ht="27.95" customHeight="1">
      <c r="A5" s="278" t="s">
        <v>1590</v>
      </c>
      <c r="B5" s="286">
        <f>SUM(B6:B12)</f>
        <v>3371</v>
      </c>
      <c r="C5" s="286">
        <f>SUM(C6:C12)</f>
        <v>3400</v>
      </c>
      <c r="D5" s="280">
        <f>(C5/B5-1)*100</f>
        <v>0.86027884900623519</v>
      </c>
    </row>
    <row r="6" spans="1:256" s="163" customFormat="1" ht="27.95" customHeight="1">
      <c r="A6" s="278" t="s">
        <v>1591</v>
      </c>
      <c r="B6" s="281"/>
      <c r="C6" s="281"/>
      <c r="D6" s="280"/>
    </row>
    <row r="7" spans="1:256" s="163" customFormat="1" ht="27.95" customHeight="1">
      <c r="A7" s="278" t="s">
        <v>1592</v>
      </c>
      <c r="B7" s="281"/>
      <c r="C7" s="281"/>
      <c r="D7" s="280"/>
    </row>
    <row r="8" spans="1:256" s="270" customFormat="1" ht="27.95" customHeight="1">
      <c r="A8" s="282" t="s">
        <v>1593</v>
      </c>
      <c r="B8" s="283"/>
      <c r="C8" s="283"/>
      <c r="D8" s="280"/>
    </row>
    <row r="9" spans="1:256" s="270" customFormat="1" ht="27.95" customHeight="1">
      <c r="A9" s="282" t="s">
        <v>1594</v>
      </c>
      <c r="B9" s="282">
        <v>518</v>
      </c>
      <c r="C9" s="282">
        <v>550</v>
      </c>
      <c r="D9" s="284">
        <f>(C9/B9-1)*100</f>
        <v>6.1776061776061901</v>
      </c>
    </row>
    <row r="10" spans="1:256" s="270" customFormat="1" ht="27.95" customHeight="1">
      <c r="A10" s="282" t="s">
        <v>1595</v>
      </c>
      <c r="B10" s="282"/>
      <c r="C10" s="282"/>
      <c r="D10" s="284"/>
    </row>
    <row r="11" spans="1:256" s="270" customFormat="1" ht="27.95" customHeight="1">
      <c r="A11" s="282" t="s">
        <v>1596</v>
      </c>
      <c r="B11" s="282">
        <v>853</v>
      </c>
      <c r="C11" s="282">
        <v>850</v>
      </c>
      <c r="D11" s="284">
        <f>(C11/B11-1)*100</f>
        <v>-0.35169988276670899</v>
      </c>
    </row>
    <row r="12" spans="1:256" s="270" customFormat="1" ht="27.95" customHeight="1">
      <c r="A12" s="278" t="s">
        <v>1597</v>
      </c>
      <c r="B12" s="282">
        <v>2000</v>
      </c>
      <c r="C12" s="282">
        <v>2000</v>
      </c>
      <c r="D12" s="280"/>
    </row>
    <row r="13" spans="1:256" s="163" customFormat="1" ht="27.95" customHeight="1">
      <c r="A13" s="278" t="s">
        <v>1598</v>
      </c>
      <c r="B13" s="282">
        <v>114</v>
      </c>
      <c r="C13" s="282">
        <v>100</v>
      </c>
      <c r="D13" s="280"/>
    </row>
    <row r="14" spans="1:256" s="313" customFormat="1" ht="27.95" customHeight="1">
      <c r="A14" s="214" t="s">
        <v>1599</v>
      </c>
      <c r="B14" s="286">
        <f>B13+B5</f>
        <v>3485</v>
      </c>
      <c r="C14" s="286">
        <f>C13+C5</f>
        <v>3500</v>
      </c>
      <c r="D14" s="280">
        <f>(C14/B14-1)*100</f>
        <v>0.43041606886657924</v>
      </c>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c r="DO14" s="163"/>
      <c r="DP14" s="163"/>
      <c r="DQ14" s="163"/>
      <c r="DR14" s="163"/>
      <c r="DS14" s="163"/>
      <c r="DT14" s="163"/>
      <c r="DU14" s="163"/>
      <c r="DV14" s="163"/>
      <c r="DW14" s="163"/>
      <c r="DX14" s="163"/>
      <c r="DY14" s="163"/>
      <c r="DZ14" s="163"/>
      <c r="EA14" s="163"/>
      <c r="EB14" s="163"/>
      <c r="EC14" s="163"/>
      <c r="ED14" s="163"/>
      <c r="EE14" s="163"/>
      <c r="EF14" s="163"/>
      <c r="EG14" s="163"/>
      <c r="EH14" s="163"/>
      <c r="EI14" s="163"/>
      <c r="EJ14" s="163"/>
      <c r="EK14" s="163"/>
      <c r="EL14" s="163"/>
      <c r="EM14" s="163"/>
      <c r="EN14" s="163"/>
      <c r="EO14" s="163"/>
      <c r="EP14" s="163"/>
      <c r="EQ14" s="163"/>
      <c r="ER14" s="163"/>
      <c r="ES14" s="163"/>
      <c r="ET14" s="163"/>
      <c r="EU14" s="163"/>
      <c r="EV14" s="163"/>
      <c r="EW14" s="163"/>
      <c r="EX14" s="163"/>
      <c r="EY14" s="163"/>
      <c r="EZ14" s="163"/>
      <c r="FA14" s="163"/>
      <c r="FB14" s="163"/>
      <c r="FC14" s="163"/>
      <c r="FD14" s="163"/>
      <c r="FE14" s="163"/>
      <c r="FF14" s="163"/>
      <c r="FG14" s="163"/>
      <c r="FH14" s="163"/>
      <c r="FI14" s="163"/>
      <c r="FJ14" s="163"/>
      <c r="FK14" s="163"/>
      <c r="FL14" s="163"/>
      <c r="FM14" s="163"/>
      <c r="FN14" s="163"/>
      <c r="FO14" s="163"/>
      <c r="FP14" s="163"/>
      <c r="FQ14" s="163"/>
      <c r="FR14" s="163"/>
      <c r="FS14" s="163"/>
      <c r="FT14" s="163"/>
      <c r="FU14" s="163"/>
      <c r="FV14" s="163"/>
      <c r="FW14" s="163"/>
      <c r="FX14" s="163"/>
      <c r="FY14" s="163"/>
      <c r="FZ14" s="163"/>
      <c r="GA14" s="163"/>
      <c r="GB14" s="163"/>
      <c r="GC14" s="163"/>
      <c r="GD14" s="163"/>
      <c r="GE14" s="163"/>
      <c r="GF14" s="163"/>
      <c r="GG14" s="163"/>
      <c r="GH14" s="163"/>
      <c r="GI14" s="163"/>
      <c r="GJ14" s="163"/>
      <c r="GK14" s="163"/>
      <c r="GL14" s="163"/>
      <c r="GM14" s="163"/>
      <c r="GN14" s="163"/>
      <c r="GO14" s="163"/>
      <c r="GP14" s="163"/>
      <c r="GQ14" s="163"/>
      <c r="GR14" s="163"/>
      <c r="GS14" s="163"/>
      <c r="GT14" s="163"/>
      <c r="GU14" s="163"/>
      <c r="GV14" s="163"/>
      <c r="GW14" s="163"/>
      <c r="GX14" s="163"/>
      <c r="GY14" s="163"/>
      <c r="GZ14" s="163"/>
      <c r="HA14" s="163"/>
      <c r="HB14" s="163"/>
      <c r="HC14" s="163"/>
      <c r="HD14" s="163"/>
      <c r="HE14" s="163"/>
      <c r="HF14" s="163"/>
      <c r="HG14" s="163"/>
      <c r="HH14" s="163"/>
      <c r="HI14" s="163"/>
      <c r="HJ14" s="163"/>
      <c r="HK14" s="163"/>
      <c r="HL14" s="163"/>
      <c r="HM14" s="163"/>
      <c r="HN14" s="163"/>
      <c r="HO14" s="163"/>
      <c r="HP14" s="163"/>
      <c r="HQ14" s="163"/>
      <c r="HR14" s="163"/>
      <c r="HS14" s="163"/>
      <c r="HT14" s="163"/>
      <c r="HU14" s="163"/>
      <c r="HV14" s="163"/>
      <c r="HW14" s="163"/>
      <c r="HX14" s="163"/>
      <c r="HY14" s="163"/>
      <c r="HZ14" s="163"/>
      <c r="IA14" s="163"/>
      <c r="IB14" s="163"/>
      <c r="IC14" s="163"/>
      <c r="ID14" s="163"/>
      <c r="IE14" s="163"/>
      <c r="IF14" s="163"/>
      <c r="IG14" s="163"/>
      <c r="IH14" s="163"/>
    </row>
    <row r="15" spans="1:256" s="314" customFormat="1" ht="27.95" customHeight="1">
      <c r="A15" s="285" t="s">
        <v>372</v>
      </c>
      <c r="B15" s="286">
        <f>SUM(B16:B17)</f>
        <v>2000</v>
      </c>
      <c r="C15" s="286">
        <f>SUM(C16:C17)</f>
        <v>2000</v>
      </c>
      <c r="D15" s="287"/>
      <c r="II15" s="327"/>
      <c r="IJ15" s="327"/>
      <c r="IK15" s="327"/>
      <c r="IL15" s="327"/>
      <c r="IM15" s="327"/>
      <c r="IN15" s="327"/>
      <c r="IO15" s="327"/>
      <c r="IP15" s="327"/>
      <c r="IQ15" s="327"/>
      <c r="IR15" s="327"/>
      <c r="IS15" s="327"/>
      <c r="IT15" s="327"/>
      <c r="IU15" s="327"/>
      <c r="IV15" s="327"/>
    </row>
    <row r="16" spans="1:256" s="315" customFormat="1" ht="27.95" customHeight="1">
      <c r="A16" s="278" t="s">
        <v>1483</v>
      </c>
      <c r="B16" s="289">
        <v>2000</v>
      </c>
      <c r="C16" s="289">
        <v>2000</v>
      </c>
      <c r="D16" s="290"/>
      <c r="II16" s="317"/>
      <c r="IJ16" s="317"/>
      <c r="IK16" s="317"/>
      <c r="IL16" s="317"/>
      <c r="IM16" s="317"/>
      <c r="IN16" s="317"/>
      <c r="IO16" s="317"/>
      <c r="IP16" s="317"/>
      <c r="IQ16" s="317"/>
      <c r="IR16" s="317"/>
      <c r="IS16" s="317"/>
      <c r="IT16" s="317"/>
      <c r="IU16" s="317"/>
      <c r="IV16" s="317"/>
    </row>
    <row r="17" spans="1:256" s="316" customFormat="1" ht="27.95" customHeight="1">
      <c r="A17" s="278" t="s">
        <v>1600</v>
      </c>
      <c r="B17" s="291"/>
      <c r="C17" s="291"/>
      <c r="D17" s="290"/>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326"/>
      <c r="CR17" s="326"/>
      <c r="CS17" s="326"/>
      <c r="CT17" s="326"/>
      <c r="CU17" s="326"/>
      <c r="CV17" s="326"/>
      <c r="CW17" s="326"/>
      <c r="CX17" s="326"/>
      <c r="CY17" s="326"/>
      <c r="CZ17" s="326"/>
      <c r="DA17" s="326"/>
      <c r="DB17" s="326"/>
      <c r="DC17" s="326"/>
      <c r="DD17" s="326"/>
      <c r="DE17" s="326"/>
      <c r="DF17" s="326"/>
      <c r="DG17" s="326"/>
      <c r="DH17" s="326"/>
      <c r="DI17" s="326"/>
      <c r="DJ17" s="326"/>
      <c r="DK17" s="326"/>
      <c r="DL17" s="326"/>
      <c r="DM17" s="326"/>
      <c r="DN17" s="326"/>
      <c r="DO17" s="326"/>
      <c r="DP17" s="326"/>
      <c r="DQ17" s="326"/>
      <c r="DR17" s="326"/>
      <c r="DS17" s="326"/>
      <c r="DT17" s="326"/>
      <c r="DU17" s="326"/>
      <c r="DV17" s="326"/>
      <c r="DW17" s="326"/>
      <c r="DX17" s="326"/>
      <c r="DY17" s="326"/>
      <c r="DZ17" s="326"/>
      <c r="EA17" s="326"/>
      <c r="EB17" s="326"/>
      <c r="EC17" s="326"/>
      <c r="ED17" s="326"/>
      <c r="EE17" s="326"/>
      <c r="EF17" s="326"/>
      <c r="EG17" s="326"/>
      <c r="EH17" s="326"/>
      <c r="EI17" s="326"/>
      <c r="EJ17" s="326"/>
      <c r="EK17" s="326"/>
      <c r="EL17" s="326"/>
      <c r="EM17" s="326"/>
      <c r="EN17" s="326"/>
      <c r="EO17" s="326"/>
      <c r="EP17" s="326"/>
      <c r="EQ17" s="326"/>
      <c r="ER17" s="326"/>
      <c r="ES17" s="326"/>
      <c r="ET17" s="326"/>
      <c r="EU17" s="326"/>
      <c r="EV17" s="326"/>
      <c r="EW17" s="326"/>
      <c r="EX17" s="326"/>
      <c r="EY17" s="326"/>
      <c r="EZ17" s="326"/>
      <c r="FA17" s="326"/>
      <c r="FB17" s="326"/>
      <c r="FC17" s="326"/>
      <c r="FD17" s="326"/>
      <c r="FE17" s="326"/>
      <c r="FF17" s="326"/>
      <c r="FG17" s="326"/>
      <c r="FH17" s="326"/>
      <c r="FI17" s="326"/>
      <c r="FJ17" s="326"/>
      <c r="FK17" s="326"/>
      <c r="FL17" s="326"/>
      <c r="FM17" s="326"/>
      <c r="FN17" s="326"/>
      <c r="FO17" s="326"/>
      <c r="FP17" s="326"/>
      <c r="FQ17" s="326"/>
      <c r="FR17" s="326"/>
      <c r="FS17" s="326"/>
      <c r="FT17" s="326"/>
      <c r="FU17" s="326"/>
      <c r="FV17" s="326"/>
      <c r="FW17" s="326"/>
      <c r="FX17" s="326"/>
      <c r="FY17" s="326"/>
      <c r="FZ17" s="326"/>
      <c r="GA17" s="326"/>
      <c r="GB17" s="326"/>
      <c r="GC17" s="326"/>
      <c r="GD17" s="326"/>
      <c r="GE17" s="326"/>
      <c r="GF17" s="326"/>
      <c r="GG17" s="326"/>
      <c r="GH17" s="326"/>
      <c r="GI17" s="326"/>
      <c r="GJ17" s="326"/>
      <c r="GK17" s="326"/>
      <c r="GL17" s="326"/>
      <c r="GM17" s="326"/>
      <c r="GN17" s="326"/>
      <c r="GO17" s="326"/>
      <c r="GP17" s="326"/>
      <c r="GQ17" s="326"/>
      <c r="GR17" s="326"/>
      <c r="GS17" s="326"/>
      <c r="GT17" s="326"/>
      <c r="GU17" s="326"/>
      <c r="GV17" s="326"/>
      <c r="GW17" s="326"/>
      <c r="GX17" s="326"/>
      <c r="GY17" s="326"/>
      <c r="GZ17" s="326"/>
      <c r="HA17" s="326"/>
      <c r="HB17" s="326"/>
      <c r="HC17" s="326"/>
      <c r="HD17" s="326"/>
      <c r="HE17" s="326"/>
      <c r="HF17" s="326"/>
      <c r="HG17" s="326"/>
      <c r="HH17" s="326"/>
      <c r="HI17" s="326"/>
      <c r="HJ17" s="326"/>
      <c r="HK17" s="326"/>
      <c r="HL17" s="326"/>
      <c r="HM17" s="326"/>
      <c r="HN17" s="326"/>
      <c r="HO17" s="326"/>
      <c r="HP17" s="326"/>
      <c r="HQ17" s="326"/>
      <c r="HR17" s="326"/>
      <c r="HS17" s="326"/>
      <c r="HT17" s="326"/>
      <c r="HU17" s="326"/>
      <c r="HV17" s="326"/>
      <c r="HW17" s="326"/>
      <c r="HX17" s="326"/>
      <c r="HY17" s="326"/>
      <c r="HZ17" s="326"/>
      <c r="IA17" s="326"/>
      <c r="IB17" s="326"/>
      <c r="IC17" s="326"/>
      <c r="ID17" s="326"/>
      <c r="IE17" s="326"/>
      <c r="IF17" s="326"/>
      <c r="IG17" s="326"/>
      <c r="IH17" s="326"/>
    </row>
    <row r="18" spans="1:256" s="316" customFormat="1" ht="27.95" customHeight="1">
      <c r="A18" s="292" t="s">
        <v>378</v>
      </c>
      <c r="B18" s="286">
        <f>B15+B14</f>
        <v>5485</v>
      </c>
      <c r="C18" s="286">
        <f>C15+C14</f>
        <v>5500</v>
      </c>
      <c r="D18" s="280">
        <f>(C18/B18-1)*100</f>
        <v>0.27347310847767314</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c r="CD18" s="326"/>
      <c r="CE18" s="326"/>
      <c r="CF18" s="326"/>
      <c r="CG18" s="326"/>
      <c r="CH18" s="326"/>
      <c r="CI18" s="326"/>
      <c r="CJ18" s="326"/>
      <c r="CK18" s="326"/>
      <c r="CL18" s="326"/>
      <c r="CM18" s="326"/>
      <c r="CN18" s="326"/>
      <c r="CO18" s="326"/>
      <c r="CP18" s="326"/>
      <c r="CQ18" s="326"/>
      <c r="CR18" s="326"/>
      <c r="CS18" s="326"/>
      <c r="CT18" s="326"/>
      <c r="CU18" s="326"/>
      <c r="CV18" s="326"/>
      <c r="CW18" s="326"/>
      <c r="CX18" s="326"/>
      <c r="CY18" s="326"/>
      <c r="CZ18" s="326"/>
      <c r="DA18" s="326"/>
      <c r="DB18" s="326"/>
      <c r="DC18" s="326"/>
      <c r="DD18" s="326"/>
      <c r="DE18" s="326"/>
      <c r="DF18" s="326"/>
      <c r="DG18" s="326"/>
      <c r="DH18" s="326"/>
      <c r="DI18" s="326"/>
      <c r="DJ18" s="326"/>
      <c r="DK18" s="326"/>
      <c r="DL18" s="326"/>
      <c r="DM18" s="326"/>
      <c r="DN18" s="326"/>
      <c r="DO18" s="326"/>
      <c r="DP18" s="326"/>
      <c r="DQ18" s="326"/>
      <c r="DR18" s="326"/>
      <c r="DS18" s="326"/>
      <c r="DT18" s="326"/>
      <c r="DU18" s="326"/>
      <c r="DV18" s="326"/>
      <c r="DW18" s="326"/>
      <c r="DX18" s="326"/>
      <c r="DY18" s="326"/>
      <c r="DZ18" s="326"/>
      <c r="EA18" s="326"/>
      <c r="EB18" s="326"/>
      <c r="EC18" s="326"/>
      <c r="ED18" s="326"/>
      <c r="EE18" s="326"/>
      <c r="EF18" s="326"/>
      <c r="EG18" s="326"/>
      <c r="EH18" s="326"/>
      <c r="EI18" s="326"/>
      <c r="EJ18" s="326"/>
      <c r="EK18" s="326"/>
      <c r="EL18" s="326"/>
      <c r="EM18" s="326"/>
      <c r="EN18" s="326"/>
      <c r="EO18" s="326"/>
      <c r="EP18" s="326"/>
      <c r="EQ18" s="326"/>
      <c r="ER18" s="326"/>
      <c r="ES18" s="326"/>
      <c r="ET18" s="326"/>
      <c r="EU18" s="326"/>
      <c r="EV18" s="326"/>
      <c r="EW18" s="326"/>
      <c r="EX18" s="326"/>
      <c r="EY18" s="326"/>
      <c r="EZ18" s="326"/>
      <c r="FA18" s="326"/>
      <c r="FB18" s="326"/>
      <c r="FC18" s="326"/>
      <c r="FD18" s="326"/>
      <c r="FE18" s="326"/>
      <c r="FF18" s="326"/>
      <c r="FG18" s="326"/>
      <c r="FH18" s="326"/>
      <c r="FI18" s="326"/>
      <c r="FJ18" s="326"/>
      <c r="FK18" s="326"/>
      <c r="FL18" s="326"/>
      <c r="FM18" s="326"/>
      <c r="FN18" s="326"/>
      <c r="FO18" s="326"/>
      <c r="FP18" s="326"/>
      <c r="FQ18" s="326"/>
      <c r="FR18" s="326"/>
      <c r="FS18" s="326"/>
      <c r="FT18" s="326"/>
      <c r="FU18" s="326"/>
      <c r="FV18" s="326"/>
      <c r="FW18" s="326"/>
      <c r="FX18" s="326"/>
      <c r="FY18" s="326"/>
      <c r="FZ18" s="326"/>
      <c r="GA18" s="326"/>
      <c r="GB18" s="326"/>
      <c r="GC18" s="326"/>
      <c r="GD18" s="326"/>
      <c r="GE18" s="326"/>
      <c r="GF18" s="326"/>
      <c r="GG18" s="326"/>
      <c r="GH18" s="326"/>
      <c r="GI18" s="326"/>
      <c r="GJ18" s="326"/>
      <c r="GK18" s="326"/>
      <c r="GL18" s="326"/>
      <c r="GM18" s="326"/>
      <c r="GN18" s="326"/>
      <c r="GO18" s="326"/>
      <c r="GP18" s="326"/>
      <c r="GQ18" s="326"/>
      <c r="GR18" s="326"/>
      <c r="GS18" s="326"/>
      <c r="GT18" s="326"/>
      <c r="GU18" s="326"/>
      <c r="GV18" s="326"/>
      <c r="GW18" s="326"/>
      <c r="GX18" s="326"/>
      <c r="GY18" s="326"/>
      <c r="GZ18" s="326"/>
      <c r="HA18" s="326"/>
      <c r="HB18" s="326"/>
      <c r="HC18" s="326"/>
      <c r="HD18" s="326"/>
      <c r="HE18" s="326"/>
      <c r="HF18" s="326"/>
      <c r="HG18" s="326"/>
      <c r="HH18" s="326"/>
      <c r="HI18" s="326"/>
      <c r="HJ18" s="326"/>
      <c r="HK18" s="326"/>
      <c r="HL18" s="326"/>
      <c r="HM18" s="326"/>
      <c r="HN18" s="326"/>
      <c r="HO18" s="326"/>
      <c r="HP18" s="326"/>
      <c r="HQ18" s="326"/>
      <c r="HR18" s="326"/>
      <c r="HS18" s="326"/>
      <c r="HT18" s="326"/>
      <c r="HU18" s="326"/>
      <c r="HV18" s="326"/>
      <c r="HW18" s="326"/>
      <c r="HX18" s="326"/>
      <c r="HY18" s="326"/>
      <c r="HZ18" s="326"/>
      <c r="IA18" s="326"/>
      <c r="IB18" s="326"/>
      <c r="IC18" s="326"/>
      <c r="ID18" s="326"/>
      <c r="IE18" s="326"/>
      <c r="IF18" s="326"/>
      <c r="IG18" s="326"/>
      <c r="IH18" s="326"/>
    </row>
    <row r="19" spans="1:256" s="315" customFormat="1">
      <c r="B19" s="167"/>
      <c r="C19" s="167"/>
      <c r="D19" s="168"/>
      <c r="II19" s="317"/>
      <c r="IJ19" s="317"/>
      <c r="IK19" s="317"/>
      <c r="IL19" s="317"/>
      <c r="IM19" s="317"/>
      <c r="IN19" s="317"/>
      <c r="IO19" s="317"/>
      <c r="IP19" s="317"/>
      <c r="IQ19" s="317"/>
      <c r="IR19" s="317"/>
      <c r="IS19" s="317"/>
      <c r="IT19" s="317"/>
      <c r="IU19" s="317"/>
      <c r="IV19" s="317"/>
    </row>
    <row r="20" spans="1:256" s="315" customFormat="1">
      <c r="B20" s="167"/>
      <c r="C20" s="167"/>
      <c r="D20" s="168"/>
      <c r="II20" s="317"/>
      <c r="IJ20" s="317"/>
      <c r="IK20" s="317"/>
      <c r="IL20" s="317"/>
      <c r="IM20" s="317"/>
      <c r="IN20" s="317"/>
      <c r="IO20" s="317"/>
      <c r="IP20" s="317"/>
      <c r="IQ20" s="317"/>
      <c r="IR20" s="317"/>
      <c r="IS20" s="317"/>
      <c r="IT20" s="317"/>
      <c r="IU20" s="317"/>
      <c r="IV20" s="317"/>
    </row>
    <row r="21" spans="1:256" s="315" customFormat="1">
      <c r="B21" s="167"/>
      <c r="C21" s="167"/>
      <c r="D21" s="168"/>
      <c r="II21" s="317"/>
      <c r="IJ21" s="317"/>
      <c r="IK21" s="317"/>
      <c r="IL21" s="317"/>
      <c r="IM21" s="317"/>
      <c r="IN21" s="317"/>
      <c r="IO21" s="317"/>
      <c r="IP21" s="317"/>
      <c r="IQ21" s="317"/>
      <c r="IR21" s="317"/>
      <c r="IS21" s="317"/>
      <c r="IT21" s="317"/>
      <c r="IU21" s="317"/>
      <c r="IV21" s="317"/>
    </row>
    <row r="22" spans="1:256" s="315" customFormat="1">
      <c r="B22" s="167"/>
      <c r="C22" s="167"/>
      <c r="D22" s="168"/>
      <c r="II22" s="317"/>
      <c r="IJ22" s="317"/>
      <c r="IK22" s="317"/>
      <c r="IL22" s="317"/>
      <c r="IM22" s="317"/>
      <c r="IN22" s="317"/>
      <c r="IO22" s="317"/>
      <c r="IP22" s="317"/>
      <c r="IQ22" s="317"/>
      <c r="IR22" s="317"/>
      <c r="IS22" s="317"/>
      <c r="IT22" s="317"/>
      <c r="IU22" s="317"/>
      <c r="IV22" s="317"/>
    </row>
    <row r="23" spans="1:256" s="315" customFormat="1">
      <c r="B23" s="167"/>
      <c r="C23" s="167"/>
      <c r="D23" s="168"/>
      <c r="II23" s="317"/>
      <c r="IJ23" s="317"/>
      <c r="IK23" s="317"/>
      <c r="IL23" s="317"/>
      <c r="IM23" s="317"/>
      <c r="IN23" s="317"/>
      <c r="IO23" s="317"/>
      <c r="IP23" s="317"/>
      <c r="IQ23" s="317"/>
      <c r="IR23" s="317"/>
      <c r="IS23" s="317"/>
      <c r="IT23" s="317"/>
      <c r="IU23" s="317"/>
      <c r="IV23" s="317"/>
    </row>
    <row r="24" spans="1:256" s="315" customFormat="1">
      <c r="B24" s="167"/>
      <c r="C24" s="167"/>
      <c r="D24" s="168"/>
      <c r="II24" s="317"/>
      <c r="IJ24" s="317"/>
      <c r="IK24" s="317"/>
      <c r="IL24" s="317"/>
      <c r="IM24" s="317"/>
      <c r="IN24" s="317"/>
      <c r="IO24" s="317"/>
      <c r="IP24" s="317"/>
      <c r="IQ24" s="317"/>
      <c r="IR24" s="317"/>
      <c r="IS24" s="317"/>
      <c r="IT24" s="317"/>
      <c r="IU24" s="317"/>
      <c r="IV24" s="317"/>
    </row>
    <row r="25" spans="1:256" s="315" customFormat="1">
      <c r="B25" s="167"/>
      <c r="C25" s="167"/>
      <c r="D25" s="168"/>
      <c r="II25" s="317"/>
      <c r="IJ25" s="317"/>
      <c r="IK25" s="317"/>
      <c r="IL25" s="317"/>
      <c r="IM25" s="317"/>
      <c r="IN25" s="317"/>
      <c r="IO25" s="317"/>
      <c r="IP25" s="317"/>
      <c r="IQ25" s="317"/>
      <c r="IR25" s="317"/>
      <c r="IS25" s="317"/>
      <c r="IT25" s="317"/>
      <c r="IU25" s="317"/>
      <c r="IV25" s="317"/>
    </row>
    <row r="26" spans="1:256" s="315" customFormat="1">
      <c r="B26" s="167"/>
      <c r="C26" s="167"/>
      <c r="D26" s="168"/>
      <c r="II26" s="317"/>
      <c r="IJ26" s="317"/>
      <c r="IK26" s="317"/>
      <c r="IL26" s="317"/>
      <c r="IM26" s="317"/>
      <c r="IN26" s="317"/>
      <c r="IO26" s="317"/>
      <c r="IP26" s="317"/>
      <c r="IQ26" s="317"/>
      <c r="IR26" s="317"/>
      <c r="IS26" s="317"/>
      <c r="IT26" s="317"/>
      <c r="IU26" s="317"/>
      <c r="IV26" s="317"/>
    </row>
    <row r="27" spans="1:256" s="315" customFormat="1">
      <c r="B27" s="167"/>
      <c r="C27" s="167"/>
      <c r="D27" s="168"/>
      <c r="II27" s="317"/>
      <c r="IJ27" s="317"/>
      <c r="IK27" s="317"/>
      <c r="IL27" s="317"/>
      <c r="IM27" s="317"/>
      <c r="IN27" s="317"/>
      <c r="IO27" s="317"/>
      <c r="IP27" s="317"/>
      <c r="IQ27" s="317"/>
      <c r="IR27" s="317"/>
      <c r="IS27" s="317"/>
      <c r="IT27" s="317"/>
      <c r="IU27" s="317"/>
      <c r="IV27" s="317"/>
    </row>
    <row r="28" spans="1:256" s="315" customFormat="1">
      <c r="B28" s="167"/>
      <c r="C28" s="167"/>
      <c r="D28" s="168"/>
      <c r="II28" s="317"/>
      <c r="IJ28" s="317"/>
      <c r="IK28" s="317"/>
      <c r="IL28" s="317"/>
      <c r="IM28" s="317"/>
      <c r="IN28" s="317"/>
      <c r="IO28" s="317"/>
      <c r="IP28" s="317"/>
      <c r="IQ28" s="317"/>
      <c r="IR28" s="317"/>
      <c r="IS28" s="317"/>
      <c r="IT28" s="317"/>
      <c r="IU28" s="317"/>
      <c r="IV28" s="317"/>
    </row>
    <row r="29" spans="1:256" s="315" customFormat="1">
      <c r="B29" s="167"/>
      <c r="C29" s="167"/>
      <c r="D29" s="168"/>
      <c r="II29" s="317"/>
      <c r="IJ29" s="317"/>
      <c r="IK29" s="317"/>
      <c r="IL29" s="317"/>
      <c r="IM29" s="317"/>
      <c r="IN29" s="317"/>
      <c r="IO29" s="317"/>
      <c r="IP29" s="317"/>
      <c r="IQ29" s="317"/>
      <c r="IR29" s="317"/>
      <c r="IS29" s="317"/>
      <c r="IT29" s="317"/>
      <c r="IU29" s="317"/>
      <c r="IV29" s="317"/>
    </row>
    <row r="30" spans="1:256" s="315" customFormat="1">
      <c r="B30" s="167"/>
      <c r="C30" s="167"/>
      <c r="D30" s="168"/>
      <c r="II30" s="317"/>
      <c r="IJ30" s="317"/>
      <c r="IK30" s="317"/>
      <c r="IL30" s="317"/>
      <c r="IM30" s="317"/>
      <c r="IN30" s="317"/>
      <c r="IO30" s="317"/>
      <c r="IP30" s="317"/>
      <c r="IQ30" s="317"/>
      <c r="IR30" s="317"/>
      <c r="IS30" s="317"/>
      <c r="IT30" s="317"/>
      <c r="IU30" s="317"/>
      <c r="IV30" s="317"/>
    </row>
    <row r="31" spans="1:256" s="315" customFormat="1">
      <c r="B31" s="167"/>
      <c r="C31" s="167"/>
      <c r="D31" s="168"/>
      <c r="II31" s="317"/>
      <c r="IJ31" s="317"/>
      <c r="IK31" s="317"/>
      <c r="IL31" s="317"/>
      <c r="IM31" s="317"/>
      <c r="IN31" s="317"/>
      <c r="IO31" s="317"/>
      <c r="IP31" s="317"/>
      <c r="IQ31" s="317"/>
      <c r="IR31" s="317"/>
      <c r="IS31" s="317"/>
      <c r="IT31" s="317"/>
      <c r="IU31" s="317"/>
      <c r="IV31" s="317"/>
    </row>
    <row r="32" spans="1:256" s="315" customFormat="1">
      <c r="B32" s="167"/>
      <c r="C32" s="167"/>
      <c r="D32" s="168"/>
      <c r="II32" s="317"/>
      <c r="IJ32" s="317"/>
      <c r="IK32" s="317"/>
      <c r="IL32" s="317"/>
      <c r="IM32" s="317"/>
      <c r="IN32" s="317"/>
      <c r="IO32" s="317"/>
      <c r="IP32" s="317"/>
      <c r="IQ32" s="317"/>
      <c r="IR32" s="317"/>
      <c r="IS32" s="317"/>
      <c r="IT32" s="317"/>
      <c r="IU32" s="317"/>
      <c r="IV32" s="317"/>
    </row>
    <row r="33" spans="2:256" s="315" customFormat="1">
      <c r="B33" s="167"/>
      <c r="C33" s="167"/>
      <c r="D33" s="168"/>
      <c r="II33" s="317"/>
      <c r="IJ33" s="317"/>
      <c r="IK33" s="317"/>
      <c r="IL33" s="317"/>
      <c r="IM33" s="317"/>
      <c r="IN33" s="317"/>
      <c r="IO33" s="317"/>
      <c r="IP33" s="317"/>
      <c r="IQ33" s="317"/>
      <c r="IR33" s="317"/>
      <c r="IS33" s="317"/>
      <c r="IT33" s="317"/>
      <c r="IU33" s="317"/>
      <c r="IV33" s="317"/>
    </row>
    <row r="34" spans="2:256" s="315" customFormat="1">
      <c r="B34" s="167"/>
      <c r="C34" s="167"/>
      <c r="D34" s="168"/>
      <c r="II34" s="317"/>
      <c r="IJ34" s="317"/>
      <c r="IK34" s="317"/>
      <c r="IL34" s="317"/>
      <c r="IM34" s="317"/>
      <c r="IN34" s="317"/>
      <c r="IO34" s="317"/>
      <c r="IP34" s="317"/>
      <c r="IQ34" s="317"/>
      <c r="IR34" s="317"/>
      <c r="IS34" s="317"/>
      <c r="IT34" s="317"/>
      <c r="IU34" s="317"/>
      <c r="IV34" s="317"/>
    </row>
    <row r="35" spans="2:256" s="315" customFormat="1">
      <c r="B35" s="167"/>
      <c r="C35" s="167"/>
      <c r="D35" s="168"/>
      <c r="II35" s="317"/>
      <c r="IJ35" s="317"/>
      <c r="IK35" s="317"/>
      <c r="IL35" s="317"/>
      <c r="IM35" s="317"/>
      <c r="IN35" s="317"/>
      <c r="IO35" s="317"/>
      <c r="IP35" s="317"/>
      <c r="IQ35" s="317"/>
      <c r="IR35" s="317"/>
      <c r="IS35" s="317"/>
      <c r="IT35" s="317"/>
      <c r="IU35" s="317"/>
      <c r="IV35" s="317"/>
    </row>
    <row r="36" spans="2:256" s="315" customFormat="1">
      <c r="B36" s="167"/>
      <c r="C36" s="167"/>
      <c r="D36" s="168"/>
      <c r="II36" s="317"/>
      <c r="IJ36" s="317"/>
      <c r="IK36" s="317"/>
      <c r="IL36" s="317"/>
      <c r="IM36" s="317"/>
      <c r="IN36" s="317"/>
      <c r="IO36" s="317"/>
      <c r="IP36" s="317"/>
      <c r="IQ36" s="317"/>
      <c r="IR36" s="317"/>
      <c r="IS36" s="317"/>
      <c r="IT36" s="317"/>
      <c r="IU36" s="317"/>
      <c r="IV36" s="317"/>
    </row>
    <row r="37" spans="2:256" s="315" customFormat="1">
      <c r="B37" s="167"/>
      <c r="C37" s="167"/>
      <c r="D37" s="168"/>
      <c r="II37" s="317"/>
      <c r="IJ37" s="317"/>
      <c r="IK37" s="317"/>
      <c r="IL37" s="317"/>
      <c r="IM37" s="317"/>
      <c r="IN37" s="317"/>
      <c r="IO37" s="317"/>
      <c r="IP37" s="317"/>
      <c r="IQ37" s="317"/>
      <c r="IR37" s="317"/>
      <c r="IS37" s="317"/>
      <c r="IT37" s="317"/>
      <c r="IU37" s="317"/>
      <c r="IV37" s="317"/>
    </row>
    <row r="38" spans="2:256" s="315" customFormat="1">
      <c r="B38" s="167"/>
      <c r="C38" s="167"/>
      <c r="D38" s="168"/>
      <c r="II38" s="317"/>
      <c r="IJ38" s="317"/>
      <c r="IK38" s="317"/>
      <c r="IL38" s="317"/>
      <c r="IM38" s="317"/>
      <c r="IN38" s="317"/>
      <c r="IO38" s="317"/>
      <c r="IP38" s="317"/>
      <c r="IQ38" s="317"/>
      <c r="IR38" s="317"/>
      <c r="IS38" s="317"/>
      <c r="IT38" s="317"/>
      <c r="IU38" s="317"/>
      <c r="IV38" s="317"/>
    </row>
    <row r="39" spans="2:256" s="315" customFormat="1">
      <c r="B39" s="167"/>
      <c r="C39" s="167"/>
      <c r="D39" s="168"/>
      <c r="II39" s="317"/>
      <c r="IJ39" s="317"/>
      <c r="IK39" s="317"/>
      <c r="IL39" s="317"/>
      <c r="IM39" s="317"/>
      <c r="IN39" s="317"/>
      <c r="IO39" s="317"/>
      <c r="IP39" s="317"/>
      <c r="IQ39" s="317"/>
      <c r="IR39" s="317"/>
      <c r="IS39" s="317"/>
      <c r="IT39" s="317"/>
      <c r="IU39" s="317"/>
      <c r="IV39" s="317"/>
    </row>
    <row r="40" spans="2:256" s="315" customFormat="1">
      <c r="B40" s="167"/>
      <c r="C40" s="167"/>
      <c r="D40" s="168"/>
      <c r="II40" s="317"/>
      <c r="IJ40" s="317"/>
      <c r="IK40" s="317"/>
      <c r="IL40" s="317"/>
      <c r="IM40" s="317"/>
      <c r="IN40" s="317"/>
      <c r="IO40" s="317"/>
      <c r="IP40" s="317"/>
      <c r="IQ40" s="317"/>
      <c r="IR40" s="317"/>
      <c r="IS40" s="317"/>
      <c r="IT40" s="317"/>
      <c r="IU40" s="317"/>
      <c r="IV40" s="317"/>
    </row>
    <row r="41" spans="2:256" s="315" customFormat="1">
      <c r="B41" s="167"/>
      <c r="C41" s="167"/>
      <c r="D41" s="168"/>
      <c r="II41" s="317"/>
      <c r="IJ41" s="317"/>
      <c r="IK41" s="317"/>
      <c r="IL41" s="317"/>
      <c r="IM41" s="317"/>
      <c r="IN41" s="317"/>
      <c r="IO41" s="317"/>
      <c r="IP41" s="317"/>
      <c r="IQ41" s="317"/>
      <c r="IR41" s="317"/>
      <c r="IS41" s="317"/>
      <c r="IT41" s="317"/>
      <c r="IU41" s="317"/>
      <c r="IV41" s="317"/>
    </row>
    <row r="42" spans="2:256" s="315" customFormat="1">
      <c r="B42" s="167"/>
      <c r="C42" s="167"/>
      <c r="D42" s="168"/>
      <c r="II42" s="317"/>
      <c r="IJ42" s="317"/>
      <c r="IK42" s="317"/>
      <c r="IL42" s="317"/>
      <c r="IM42" s="317"/>
      <c r="IN42" s="317"/>
      <c r="IO42" s="317"/>
      <c r="IP42" s="317"/>
      <c r="IQ42" s="317"/>
      <c r="IR42" s="317"/>
      <c r="IS42" s="317"/>
      <c r="IT42" s="317"/>
      <c r="IU42" s="317"/>
      <c r="IV42" s="317"/>
    </row>
    <row r="43" spans="2:256" s="315" customFormat="1">
      <c r="B43" s="167"/>
      <c r="C43" s="167"/>
      <c r="D43" s="168"/>
      <c r="II43" s="317"/>
      <c r="IJ43" s="317"/>
      <c r="IK43" s="317"/>
      <c r="IL43" s="317"/>
      <c r="IM43" s="317"/>
      <c r="IN43" s="317"/>
      <c r="IO43" s="317"/>
      <c r="IP43" s="317"/>
      <c r="IQ43" s="317"/>
      <c r="IR43" s="317"/>
      <c r="IS43" s="317"/>
      <c r="IT43" s="317"/>
      <c r="IU43" s="317"/>
      <c r="IV43" s="317"/>
    </row>
    <row r="44" spans="2:256" s="315" customFormat="1">
      <c r="B44" s="167"/>
      <c r="C44" s="167"/>
      <c r="D44" s="168"/>
      <c r="II44" s="317"/>
      <c r="IJ44" s="317"/>
      <c r="IK44" s="317"/>
      <c r="IL44" s="317"/>
      <c r="IM44" s="317"/>
      <c r="IN44" s="317"/>
      <c r="IO44" s="317"/>
      <c r="IP44" s="317"/>
      <c r="IQ44" s="317"/>
      <c r="IR44" s="317"/>
      <c r="IS44" s="317"/>
      <c r="IT44" s="317"/>
      <c r="IU44" s="317"/>
      <c r="IV44" s="317"/>
    </row>
    <row r="45" spans="2:256" s="315" customFormat="1">
      <c r="B45" s="167"/>
      <c r="C45" s="167"/>
      <c r="D45" s="168"/>
      <c r="II45" s="317"/>
      <c r="IJ45" s="317"/>
      <c r="IK45" s="317"/>
      <c r="IL45" s="317"/>
      <c r="IM45" s="317"/>
      <c r="IN45" s="317"/>
      <c r="IO45" s="317"/>
      <c r="IP45" s="317"/>
      <c r="IQ45" s="317"/>
      <c r="IR45" s="317"/>
      <c r="IS45" s="317"/>
      <c r="IT45" s="317"/>
      <c r="IU45" s="317"/>
      <c r="IV45" s="317"/>
    </row>
    <row r="46" spans="2:256" s="315" customFormat="1">
      <c r="B46" s="167"/>
      <c r="C46" s="167"/>
      <c r="D46" s="168"/>
      <c r="II46" s="317"/>
      <c r="IJ46" s="317"/>
      <c r="IK46" s="317"/>
      <c r="IL46" s="317"/>
      <c r="IM46" s="317"/>
      <c r="IN46" s="317"/>
      <c r="IO46" s="317"/>
      <c r="IP46" s="317"/>
      <c r="IQ46" s="317"/>
      <c r="IR46" s="317"/>
      <c r="IS46" s="317"/>
      <c r="IT46" s="317"/>
      <c r="IU46" s="317"/>
      <c r="IV46" s="317"/>
    </row>
    <row r="47" spans="2:256" s="315" customFormat="1">
      <c r="B47" s="167"/>
      <c r="C47" s="167"/>
      <c r="D47" s="168"/>
      <c r="II47" s="317"/>
      <c r="IJ47" s="317"/>
      <c r="IK47" s="317"/>
      <c r="IL47" s="317"/>
      <c r="IM47" s="317"/>
      <c r="IN47" s="317"/>
      <c r="IO47" s="317"/>
      <c r="IP47" s="317"/>
      <c r="IQ47" s="317"/>
      <c r="IR47" s="317"/>
      <c r="IS47" s="317"/>
      <c r="IT47" s="317"/>
      <c r="IU47" s="317"/>
      <c r="IV47" s="317"/>
    </row>
    <row r="48" spans="2:256" s="315" customFormat="1">
      <c r="B48" s="167"/>
      <c r="C48" s="167"/>
      <c r="D48" s="168"/>
      <c r="II48" s="317"/>
      <c r="IJ48" s="317"/>
      <c r="IK48" s="317"/>
      <c r="IL48" s="317"/>
      <c r="IM48" s="317"/>
      <c r="IN48" s="317"/>
      <c r="IO48" s="317"/>
      <c r="IP48" s="317"/>
      <c r="IQ48" s="317"/>
      <c r="IR48" s="317"/>
      <c r="IS48" s="317"/>
      <c r="IT48" s="317"/>
      <c r="IU48" s="317"/>
      <c r="IV48" s="317"/>
    </row>
    <row r="49" spans="2:256" s="315" customFormat="1">
      <c r="B49" s="167"/>
      <c r="C49" s="167"/>
      <c r="D49" s="168"/>
      <c r="II49" s="317"/>
      <c r="IJ49" s="317"/>
      <c r="IK49" s="317"/>
      <c r="IL49" s="317"/>
      <c r="IM49" s="317"/>
      <c r="IN49" s="317"/>
      <c r="IO49" s="317"/>
      <c r="IP49" s="317"/>
      <c r="IQ49" s="317"/>
      <c r="IR49" s="317"/>
      <c r="IS49" s="317"/>
      <c r="IT49" s="317"/>
      <c r="IU49" s="317"/>
      <c r="IV49" s="317"/>
    </row>
    <row r="50" spans="2:256" s="315" customFormat="1">
      <c r="B50" s="167"/>
      <c r="C50" s="167"/>
      <c r="D50" s="168"/>
      <c r="II50" s="317"/>
      <c r="IJ50" s="317"/>
      <c r="IK50" s="317"/>
      <c r="IL50" s="317"/>
      <c r="IM50" s="317"/>
      <c r="IN50" s="317"/>
      <c r="IO50" s="317"/>
      <c r="IP50" s="317"/>
      <c r="IQ50" s="317"/>
      <c r="IR50" s="317"/>
      <c r="IS50" s="317"/>
      <c r="IT50" s="317"/>
      <c r="IU50" s="317"/>
      <c r="IV50" s="317"/>
    </row>
    <row r="51" spans="2:256" s="315" customFormat="1">
      <c r="B51" s="167"/>
      <c r="C51" s="167"/>
      <c r="D51" s="168"/>
      <c r="II51" s="317"/>
      <c r="IJ51" s="317"/>
      <c r="IK51" s="317"/>
      <c r="IL51" s="317"/>
      <c r="IM51" s="317"/>
      <c r="IN51" s="317"/>
      <c r="IO51" s="317"/>
      <c r="IP51" s="317"/>
      <c r="IQ51" s="317"/>
      <c r="IR51" s="317"/>
      <c r="IS51" s="317"/>
      <c r="IT51" s="317"/>
      <c r="IU51" s="317"/>
      <c r="IV51" s="317"/>
    </row>
    <row r="52" spans="2:256" s="315" customFormat="1">
      <c r="B52" s="167"/>
      <c r="C52" s="167"/>
      <c r="D52" s="168"/>
      <c r="II52" s="317"/>
      <c r="IJ52" s="317"/>
      <c r="IK52" s="317"/>
      <c r="IL52" s="317"/>
      <c r="IM52" s="317"/>
      <c r="IN52" s="317"/>
      <c r="IO52" s="317"/>
      <c r="IP52" s="317"/>
      <c r="IQ52" s="317"/>
      <c r="IR52" s="317"/>
      <c r="IS52" s="317"/>
      <c r="IT52" s="317"/>
      <c r="IU52" s="317"/>
      <c r="IV52" s="317"/>
    </row>
    <row r="53" spans="2:256" s="315" customFormat="1">
      <c r="B53" s="167"/>
      <c r="C53" s="167"/>
      <c r="D53" s="168"/>
      <c r="II53" s="317"/>
      <c r="IJ53" s="317"/>
      <c r="IK53" s="317"/>
      <c r="IL53" s="317"/>
      <c r="IM53" s="317"/>
      <c r="IN53" s="317"/>
      <c r="IO53" s="317"/>
      <c r="IP53" s="317"/>
      <c r="IQ53" s="317"/>
      <c r="IR53" s="317"/>
      <c r="IS53" s="317"/>
      <c r="IT53" s="317"/>
      <c r="IU53" s="317"/>
      <c r="IV53" s="317"/>
    </row>
    <row r="54" spans="2:256" s="315" customFormat="1">
      <c r="B54" s="167"/>
      <c r="C54" s="167"/>
      <c r="D54" s="168"/>
      <c r="II54" s="317"/>
      <c r="IJ54" s="317"/>
      <c r="IK54" s="317"/>
      <c r="IL54" s="317"/>
      <c r="IM54" s="317"/>
      <c r="IN54" s="317"/>
      <c r="IO54" s="317"/>
      <c r="IP54" s="317"/>
      <c r="IQ54" s="317"/>
      <c r="IR54" s="317"/>
      <c r="IS54" s="317"/>
      <c r="IT54" s="317"/>
      <c r="IU54" s="317"/>
      <c r="IV54" s="317"/>
    </row>
    <row r="55" spans="2:256" s="315" customFormat="1">
      <c r="B55" s="167"/>
      <c r="C55" s="167"/>
      <c r="D55" s="168"/>
      <c r="II55" s="317"/>
      <c r="IJ55" s="317"/>
      <c r="IK55" s="317"/>
      <c r="IL55" s="317"/>
      <c r="IM55" s="317"/>
      <c r="IN55" s="317"/>
      <c r="IO55" s="317"/>
      <c r="IP55" s="317"/>
      <c r="IQ55" s="317"/>
      <c r="IR55" s="317"/>
      <c r="IS55" s="317"/>
      <c r="IT55" s="317"/>
      <c r="IU55" s="317"/>
      <c r="IV55" s="317"/>
    </row>
    <row r="56" spans="2:256" s="315" customFormat="1">
      <c r="B56" s="167"/>
      <c r="C56" s="167"/>
      <c r="D56" s="168"/>
      <c r="II56" s="317"/>
      <c r="IJ56" s="317"/>
      <c r="IK56" s="317"/>
      <c r="IL56" s="317"/>
      <c r="IM56" s="317"/>
      <c r="IN56" s="317"/>
      <c r="IO56" s="317"/>
      <c r="IP56" s="317"/>
      <c r="IQ56" s="317"/>
      <c r="IR56" s="317"/>
      <c r="IS56" s="317"/>
      <c r="IT56" s="317"/>
      <c r="IU56" s="317"/>
      <c r="IV56" s="317"/>
    </row>
    <row r="57" spans="2:256" s="315" customFormat="1">
      <c r="B57" s="167"/>
      <c r="C57" s="167"/>
      <c r="D57" s="168"/>
      <c r="II57" s="317"/>
      <c r="IJ57" s="317"/>
      <c r="IK57" s="317"/>
      <c r="IL57" s="317"/>
      <c r="IM57" s="317"/>
      <c r="IN57" s="317"/>
      <c r="IO57" s="317"/>
      <c r="IP57" s="317"/>
      <c r="IQ57" s="317"/>
      <c r="IR57" s="317"/>
      <c r="IS57" s="317"/>
      <c r="IT57" s="317"/>
      <c r="IU57" s="317"/>
      <c r="IV57" s="317"/>
    </row>
    <row r="58" spans="2:256" s="315" customFormat="1">
      <c r="B58" s="167"/>
      <c r="C58" s="167"/>
      <c r="D58" s="168"/>
      <c r="II58" s="317"/>
      <c r="IJ58" s="317"/>
      <c r="IK58" s="317"/>
      <c r="IL58" s="317"/>
      <c r="IM58" s="317"/>
      <c r="IN58" s="317"/>
      <c r="IO58" s="317"/>
      <c r="IP58" s="317"/>
      <c r="IQ58" s="317"/>
      <c r="IR58" s="317"/>
      <c r="IS58" s="317"/>
      <c r="IT58" s="317"/>
      <c r="IU58" s="317"/>
      <c r="IV58" s="317"/>
    </row>
    <row r="59" spans="2:256" s="315" customFormat="1">
      <c r="B59" s="167"/>
      <c r="C59" s="167"/>
      <c r="D59" s="168"/>
      <c r="II59" s="317"/>
      <c r="IJ59" s="317"/>
      <c r="IK59" s="317"/>
      <c r="IL59" s="317"/>
      <c r="IM59" s="317"/>
      <c r="IN59" s="317"/>
      <c r="IO59" s="317"/>
      <c r="IP59" s="317"/>
      <c r="IQ59" s="317"/>
      <c r="IR59" s="317"/>
      <c r="IS59" s="317"/>
      <c r="IT59" s="317"/>
      <c r="IU59" s="317"/>
      <c r="IV59" s="317"/>
    </row>
    <row r="60" spans="2:256" s="315" customFormat="1">
      <c r="B60" s="167"/>
      <c r="C60" s="167"/>
      <c r="D60" s="168"/>
      <c r="II60" s="317"/>
      <c r="IJ60" s="317"/>
      <c r="IK60" s="317"/>
      <c r="IL60" s="317"/>
      <c r="IM60" s="317"/>
      <c r="IN60" s="317"/>
      <c r="IO60" s="317"/>
      <c r="IP60" s="317"/>
      <c r="IQ60" s="317"/>
      <c r="IR60" s="317"/>
      <c r="IS60" s="317"/>
      <c r="IT60" s="317"/>
      <c r="IU60" s="317"/>
      <c r="IV60" s="317"/>
    </row>
    <row r="61" spans="2:256" s="315" customFormat="1">
      <c r="B61" s="167"/>
      <c r="C61" s="167"/>
      <c r="D61" s="168"/>
      <c r="II61" s="317"/>
      <c r="IJ61" s="317"/>
      <c r="IK61" s="317"/>
      <c r="IL61" s="317"/>
      <c r="IM61" s="317"/>
      <c r="IN61" s="317"/>
      <c r="IO61" s="317"/>
      <c r="IP61" s="317"/>
      <c r="IQ61" s="317"/>
      <c r="IR61" s="317"/>
      <c r="IS61" s="317"/>
      <c r="IT61" s="317"/>
      <c r="IU61" s="317"/>
      <c r="IV61" s="317"/>
    </row>
    <row r="62" spans="2:256" s="315" customFormat="1">
      <c r="B62" s="167"/>
      <c r="C62" s="167"/>
      <c r="D62" s="168"/>
      <c r="II62" s="317"/>
      <c r="IJ62" s="317"/>
      <c r="IK62" s="317"/>
      <c r="IL62" s="317"/>
      <c r="IM62" s="317"/>
      <c r="IN62" s="317"/>
      <c r="IO62" s="317"/>
      <c r="IP62" s="317"/>
      <c r="IQ62" s="317"/>
      <c r="IR62" s="317"/>
      <c r="IS62" s="317"/>
      <c r="IT62" s="317"/>
      <c r="IU62" s="317"/>
      <c r="IV62" s="317"/>
    </row>
    <row r="63" spans="2:256" s="315" customFormat="1">
      <c r="B63" s="167"/>
      <c r="C63" s="167"/>
      <c r="D63" s="168"/>
      <c r="II63" s="317"/>
      <c r="IJ63" s="317"/>
      <c r="IK63" s="317"/>
      <c r="IL63" s="317"/>
      <c r="IM63" s="317"/>
      <c r="IN63" s="317"/>
      <c r="IO63" s="317"/>
      <c r="IP63" s="317"/>
      <c r="IQ63" s="317"/>
      <c r="IR63" s="317"/>
      <c r="IS63" s="317"/>
      <c r="IT63" s="317"/>
      <c r="IU63" s="317"/>
      <c r="IV63" s="317"/>
    </row>
    <row r="64" spans="2:256" s="315" customFormat="1">
      <c r="B64" s="167"/>
      <c r="C64" s="167"/>
      <c r="D64" s="168"/>
      <c r="II64" s="317"/>
      <c r="IJ64" s="317"/>
      <c r="IK64" s="317"/>
      <c r="IL64" s="317"/>
      <c r="IM64" s="317"/>
      <c r="IN64" s="317"/>
      <c r="IO64" s="317"/>
      <c r="IP64" s="317"/>
      <c r="IQ64" s="317"/>
      <c r="IR64" s="317"/>
      <c r="IS64" s="317"/>
      <c r="IT64" s="317"/>
      <c r="IU64" s="317"/>
      <c r="IV64" s="317"/>
    </row>
    <row r="65" spans="2:256" s="315" customFormat="1">
      <c r="B65" s="167"/>
      <c r="C65" s="167"/>
      <c r="D65" s="168"/>
      <c r="II65" s="317"/>
      <c r="IJ65" s="317"/>
      <c r="IK65" s="317"/>
      <c r="IL65" s="317"/>
      <c r="IM65" s="317"/>
      <c r="IN65" s="317"/>
      <c r="IO65" s="317"/>
      <c r="IP65" s="317"/>
      <c r="IQ65" s="317"/>
      <c r="IR65" s="317"/>
      <c r="IS65" s="317"/>
      <c r="IT65" s="317"/>
      <c r="IU65" s="317"/>
      <c r="IV65" s="317"/>
    </row>
    <row r="66" spans="2:256" s="315" customFormat="1">
      <c r="B66" s="167"/>
      <c r="C66" s="167"/>
      <c r="D66" s="168"/>
      <c r="II66" s="317"/>
      <c r="IJ66" s="317"/>
      <c r="IK66" s="317"/>
      <c r="IL66" s="317"/>
      <c r="IM66" s="317"/>
      <c r="IN66" s="317"/>
      <c r="IO66" s="317"/>
      <c r="IP66" s="317"/>
      <c r="IQ66" s="317"/>
      <c r="IR66" s="317"/>
      <c r="IS66" s="317"/>
      <c r="IT66" s="317"/>
      <c r="IU66" s="317"/>
      <c r="IV66" s="317"/>
    </row>
    <row r="67" spans="2:256" s="315" customFormat="1">
      <c r="B67" s="167"/>
      <c r="C67" s="167"/>
      <c r="D67" s="168"/>
      <c r="II67" s="317"/>
      <c r="IJ67" s="317"/>
      <c r="IK67" s="317"/>
      <c r="IL67" s="317"/>
      <c r="IM67" s="317"/>
      <c r="IN67" s="317"/>
      <c r="IO67" s="317"/>
      <c r="IP67" s="317"/>
      <c r="IQ67" s="317"/>
      <c r="IR67" s="317"/>
      <c r="IS67" s="317"/>
      <c r="IT67" s="317"/>
      <c r="IU67" s="317"/>
      <c r="IV67" s="317"/>
    </row>
    <row r="68" spans="2:256" s="315" customFormat="1">
      <c r="B68" s="167"/>
      <c r="C68" s="167"/>
      <c r="D68" s="168"/>
      <c r="II68" s="317"/>
      <c r="IJ68" s="317"/>
      <c r="IK68" s="317"/>
      <c r="IL68" s="317"/>
      <c r="IM68" s="317"/>
      <c r="IN68" s="317"/>
      <c r="IO68" s="317"/>
      <c r="IP68" s="317"/>
      <c r="IQ68" s="317"/>
      <c r="IR68" s="317"/>
      <c r="IS68" s="317"/>
      <c r="IT68" s="317"/>
      <c r="IU68" s="317"/>
      <c r="IV68" s="317"/>
    </row>
    <row r="69" spans="2:256" s="315" customFormat="1">
      <c r="B69" s="167"/>
      <c r="C69" s="167"/>
      <c r="D69" s="168"/>
      <c r="II69" s="317"/>
      <c r="IJ69" s="317"/>
      <c r="IK69" s="317"/>
      <c r="IL69" s="317"/>
      <c r="IM69" s="317"/>
      <c r="IN69" s="317"/>
      <c r="IO69" s="317"/>
      <c r="IP69" s="317"/>
      <c r="IQ69" s="317"/>
      <c r="IR69" s="317"/>
      <c r="IS69" s="317"/>
      <c r="IT69" s="317"/>
      <c r="IU69" s="317"/>
      <c r="IV69" s="317"/>
    </row>
    <row r="70" spans="2:256" s="315" customFormat="1">
      <c r="B70" s="167"/>
      <c r="C70" s="167"/>
      <c r="D70" s="168"/>
      <c r="II70" s="317"/>
      <c r="IJ70" s="317"/>
      <c r="IK70" s="317"/>
      <c r="IL70" s="317"/>
      <c r="IM70" s="317"/>
      <c r="IN70" s="317"/>
      <c r="IO70" s="317"/>
      <c r="IP70" s="317"/>
      <c r="IQ70" s="317"/>
      <c r="IR70" s="317"/>
      <c r="IS70" s="317"/>
      <c r="IT70" s="317"/>
      <c r="IU70" s="317"/>
      <c r="IV70" s="317"/>
    </row>
    <row r="71" spans="2:256" s="315" customFormat="1">
      <c r="B71" s="167"/>
      <c r="C71" s="167"/>
      <c r="D71" s="168"/>
      <c r="II71" s="317"/>
      <c r="IJ71" s="317"/>
      <c r="IK71" s="317"/>
      <c r="IL71" s="317"/>
      <c r="IM71" s="317"/>
      <c r="IN71" s="317"/>
      <c r="IO71" s="317"/>
      <c r="IP71" s="317"/>
      <c r="IQ71" s="317"/>
      <c r="IR71" s="317"/>
      <c r="IS71" s="317"/>
      <c r="IT71" s="317"/>
      <c r="IU71" s="317"/>
      <c r="IV71" s="317"/>
    </row>
    <row r="72" spans="2:256" s="315" customFormat="1">
      <c r="B72" s="167"/>
      <c r="C72" s="167"/>
      <c r="D72" s="168"/>
      <c r="II72" s="317"/>
      <c r="IJ72" s="317"/>
      <c r="IK72" s="317"/>
      <c r="IL72" s="317"/>
      <c r="IM72" s="317"/>
      <c r="IN72" s="317"/>
      <c r="IO72" s="317"/>
      <c r="IP72" s="317"/>
      <c r="IQ72" s="317"/>
      <c r="IR72" s="317"/>
      <c r="IS72" s="317"/>
      <c r="IT72" s="317"/>
      <c r="IU72" s="317"/>
      <c r="IV72" s="317"/>
    </row>
    <row r="73" spans="2:256" s="315" customFormat="1">
      <c r="B73" s="167"/>
      <c r="C73" s="167"/>
      <c r="D73" s="168"/>
      <c r="II73" s="317"/>
      <c r="IJ73" s="317"/>
      <c r="IK73" s="317"/>
      <c r="IL73" s="317"/>
      <c r="IM73" s="317"/>
      <c r="IN73" s="317"/>
      <c r="IO73" s="317"/>
      <c r="IP73" s="317"/>
      <c r="IQ73" s="317"/>
      <c r="IR73" s="317"/>
      <c r="IS73" s="317"/>
      <c r="IT73" s="317"/>
      <c r="IU73" s="317"/>
      <c r="IV73" s="317"/>
    </row>
    <row r="74" spans="2:256" s="315" customFormat="1">
      <c r="B74" s="167"/>
      <c r="C74" s="167"/>
      <c r="D74" s="168"/>
      <c r="II74" s="317"/>
      <c r="IJ74" s="317"/>
      <c r="IK74" s="317"/>
      <c r="IL74" s="317"/>
      <c r="IM74" s="317"/>
      <c r="IN74" s="317"/>
      <c r="IO74" s="317"/>
      <c r="IP74" s="317"/>
      <c r="IQ74" s="317"/>
      <c r="IR74" s="317"/>
      <c r="IS74" s="317"/>
      <c r="IT74" s="317"/>
      <c r="IU74" s="317"/>
      <c r="IV74" s="317"/>
    </row>
    <row r="75" spans="2:256" s="315" customFormat="1">
      <c r="B75" s="167"/>
      <c r="C75" s="167"/>
      <c r="D75" s="168"/>
      <c r="II75" s="317"/>
      <c r="IJ75" s="317"/>
      <c r="IK75" s="317"/>
      <c r="IL75" s="317"/>
      <c r="IM75" s="317"/>
      <c r="IN75" s="317"/>
      <c r="IO75" s="317"/>
      <c r="IP75" s="317"/>
      <c r="IQ75" s="317"/>
      <c r="IR75" s="317"/>
      <c r="IS75" s="317"/>
      <c r="IT75" s="317"/>
      <c r="IU75" s="317"/>
      <c r="IV75" s="317"/>
    </row>
    <row r="76" spans="2:256" s="315" customFormat="1">
      <c r="B76" s="167"/>
      <c r="C76" s="167"/>
      <c r="D76" s="168"/>
      <c r="II76" s="317"/>
      <c r="IJ76" s="317"/>
      <c r="IK76" s="317"/>
      <c r="IL76" s="317"/>
      <c r="IM76" s="317"/>
      <c r="IN76" s="317"/>
      <c r="IO76" s="317"/>
      <c r="IP76" s="317"/>
      <c r="IQ76" s="317"/>
      <c r="IR76" s="317"/>
      <c r="IS76" s="317"/>
      <c r="IT76" s="317"/>
      <c r="IU76" s="317"/>
      <c r="IV76" s="317"/>
    </row>
    <row r="77" spans="2:256" s="315" customFormat="1">
      <c r="B77" s="167"/>
      <c r="C77" s="167"/>
      <c r="D77" s="168"/>
      <c r="II77" s="317"/>
      <c r="IJ77" s="317"/>
      <c r="IK77" s="317"/>
      <c r="IL77" s="317"/>
      <c r="IM77" s="317"/>
      <c r="IN77" s="317"/>
      <c r="IO77" s="317"/>
      <c r="IP77" s="317"/>
      <c r="IQ77" s="317"/>
      <c r="IR77" s="317"/>
      <c r="IS77" s="317"/>
      <c r="IT77" s="317"/>
      <c r="IU77" s="317"/>
      <c r="IV77" s="317"/>
    </row>
    <row r="78" spans="2:256" s="315" customFormat="1">
      <c r="B78" s="167"/>
      <c r="C78" s="167"/>
      <c r="D78" s="168"/>
      <c r="II78" s="317"/>
      <c r="IJ78" s="317"/>
      <c r="IK78" s="317"/>
      <c r="IL78" s="317"/>
      <c r="IM78" s="317"/>
      <c r="IN78" s="317"/>
      <c r="IO78" s="317"/>
      <c r="IP78" s="317"/>
      <c r="IQ78" s="317"/>
      <c r="IR78" s="317"/>
      <c r="IS78" s="317"/>
      <c r="IT78" s="317"/>
      <c r="IU78" s="317"/>
      <c r="IV78" s="317"/>
    </row>
    <row r="79" spans="2:256" s="315" customFormat="1">
      <c r="B79" s="167"/>
      <c r="C79" s="167"/>
      <c r="D79" s="168"/>
      <c r="II79" s="317"/>
      <c r="IJ79" s="317"/>
      <c r="IK79" s="317"/>
      <c r="IL79" s="317"/>
      <c r="IM79" s="317"/>
      <c r="IN79" s="317"/>
      <c r="IO79" s="317"/>
      <c r="IP79" s="317"/>
      <c r="IQ79" s="317"/>
      <c r="IR79" s="317"/>
      <c r="IS79" s="317"/>
      <c r="IT79" s="317"/>
      <c r="IU79" s="317"/>
      <c r="IV79" s="317"/>
    </row>
    <row r="80" spans="2:256" s="315" customFormat="1">
      <c r="B80" s="167"/>
      <c r="C80" s="167"/>
      <c r="D80" s="168"/>
      <c r="II80" s="317"/>
      <c r="IJ80" s="317"/>
      <c r="IK80" s="317"/>
      <c r="IL80" s="317"/>
      <c r="IM80" s="317"/>
      <c r="IN80" s="317"/>
      <c r="IO80" s="317"/>
      <c r="IP80" s="317"/>
      <c r="IQ80" s="317"/>
      <c r="IR80" s="317"/>
      <c r="IS80" s="317"/>
      <c r="IT80" s="317"/>
      <c r="IU80" s="317"/>
      <c r="IV80" s="317"/>
    </row>
    <row r="81" spans="2:256" s="315" customFormat="1">
      <c r="B81" s="167"/>
      <c r="C81" s="167"/>
      <c r="D81" s="168"/>
      <c r="II81" s="317"/>
      <c r="IJ81" s="317"/>
      <c r="IK81" s="317"/>
      <c r="IL81" s="317"/>
      <c r="IM81" s="317"/>
      <c r="IN81" s="317"/>
      <c r="IO81" s="317"/>
      <c r="IP81" s="317"/>
      <c r="IQ81" s="317"/>
      <c r="IR81" s="317"/>
      <c r="IS81" s="317"/>
      <c r="IT81" s="317"/>
      <c r="IU81" s="317"/>
      <c r="IV81" s="317"/>
    </row>
    <row r="82" spans="2:256" s="315" customFormat="1">
      <c r="B82" s="167"/>
      <c r="C82" s="167"/>
      <c r="D82" s="168"/>
      <c r="II82" s="317"/>
      <c r="IJ82" s="317"/>
      <c r="IK82" s="317"/>
      <c r="IL82" s="317"/>
      <c r="IM82" s="317"/>
      <c r="IN82" s="317"/>
      <c r="IO82" s="317"/>
      <c r="IP82" s="317"/>
      <c r="IQ82" s="317"/>
      <c r="IR82" s="317"/>
      <c r="IS82" s="317"/>
      <c r="IT82" s="317"/>
      <c r="IU82" s="317"/>
      <c r="IV82" s="317"/>
    </row>
    <row r="83" spans="2:256" s="315" customFormat="1">
      <c r="B83" s="167"/>
      <c r="C83" s="167"/>
      <c r="D83" s="168"/>
      <c r="II83" s="317"/>
      <c r="IJ83" s="317"/>
      <c r="IK83" s="317"/>
      <c r="IL83" s="317"/>
      <c r="IM83" s="317"/>
      <c r="IN83" s="317"/>
      <c r="IO83" s="317"/>
      <c r="IP83" s="317"/>
      <c r="IQ83" s="317"/>
      <c r="IR83" s="317"/>
      <c r="IS83" s="317"/>
      <c r="IT83" s="317"/>
      <c r="IU83" s="317"/>
      <c r="IV83" s="317"/>
    </row>
    <row r="84" spans="2:256" s="315" customFormat="1">
      <c r="B84" s="167"/>
      <c r="C84" s="167"/>
      <c r="D84" s="168"/>
      <c r="II84" s="317"/>
      <c r="IJ84" s="317"/>
      <c r="IK84" s="317"/>
      <c r="IL84" s="317"/>
      <c r="IM84" s="317"/>
      <c r="IN84" s="317"/>
      <c r="IO84" s="317"/>
      <c r="IP84" s="317"/>
      <c r="IQ84" s="317"/>
      <c r="IR84" s="317"/>
      <c r="IS84" s="317"/>
      <c r="IT84" s="317"/>
      <c r="IU84" s="317"/>
      <c r="IV84" s="317"/>
    </row>
    <row r="85" spans="2:256" s="315" customFormat="1">
      <c r="B85" s="167"/>
      <c r="C85" s="167"/>
      <c r="D85" s="168"/>
      <c r="II85" s="317"/>
      <c r="IJ85" s="317"/>
      <c r="IK85" s="317"/>
      <c r="IL85" s="317"/>
      <c r="IM85" s="317"/>
      <c r="IN85" s="317"/>
      <c r="IO85" s="317"/>
      <c r="IP85" s="317"/>
      <c r="IQ85" s="317"/>
      <c r="IR85" s="317"/>
      <c r="IS85" s="317"/>
      <c r="IT85" s="317"/>
      <c r="IU85" s="317"/>
      <c r="IV85" s="317"/>
    </row>
    <row r="86" spans="2:256" s="315" customFormat="1">
      <c r="B86" s="167"/>
      <c r="C86" s="167"/>
      <c r="D86" s="168"/>
      <c r="II86" s="317"/>
      <c r="IJ86" s="317"/>
      <c r="IK86" s="317"/>
      <c r="IL86" s="317"/>
      <c r="IM86" s="317"/>
      <c r="IN86" s="317"/>
      <c r="IO86" s="317"/>
      <c r="IP86" s="317"/>
      <c r="IQ86" s="317"/>
      <c r="IR86" s="317"/>
      <c r="IS86" s="317"/>
      <c r="IT86" s="317"/>
      <c r="IU86" s="317"/>
      <c r="IV86" s="317"/>
    </row>
    <row r="87" spans="2:256" s="315" customFormat="1">
      <c r="B87" s="167"/>
      <c r="C87" s="167"/>
      <c r="D87" s="168"/>
      <c r="II87" s="317"/>
      <c r="IJ87" s="317"/>
      <c r="IK87" s="317"/>
      <c r="IL87" s="317"/>
      <c r="IM87" s="317"/>
      <c r="IN87" s="317"/>
      <c r="IO87" s="317"/>
      <c r="IP87" s="317"/>
      <c r="IQ87" s="317"/>
      <c r="IR87" s="317"/>
      <c r="IS87" s="317"/>
      <c r="IT87" s="317"/>
      <c r="IU87" s="317"/>
      <c r="IV87" s="317"/>
    </row>
    <row r="88" spans="2:256" s="315" customFormat="1">
      <c r="B88" s="167"/>
      <c r="C88" s="167"/>
      <c r="D88" s="168"/>
      <c r="II88" s="317"/>
      <c r="IJ88" s="317"/>
      <c r="IK88" s="317"/>
      <c r="IL88" s="317"/>
      <c r="IM88" s="317"/>
      <c r="IN88" s="317"/>
      <c r="IO88" s="317"/>
      <c r="IP88" s="317"/>
      <c r="IQ88" s="317"/>
      <c r="IR88" s="317"/>
      <c r="IS88" s="317"/>
      <c r="IT88" s="317"/>
      <c r="IU88" s="317"/>
      <c r="IV88" s="317"/>
    </row>
    <row r="89" spans="2:256" s="315" customFormat="1">
      <c r="B89" s="167"/>
      <c r="C89" s="167"/>
      <c r="D89" s="168"/>
      <c r="II89" s="317"/>
      <c r="IJ89" s="317"/>
      <c r="IK89" s="317"/>
      <c r="IL89" s="317"/>
      <c r="IM89" s="317"/>
      <c r="IN89" s="317"/>
      <c r="IO89" s="317"/>
      <c r="IP89" s="317"/>
      <c r="IQ89" s="317"/>
      <c r="IR89" s="317"/>
      <c r="IS89" s="317"/>
      <c r="IT89" s="317"/>
      <c r="IU89" s="317"/>
      <c r="IV89" s="317"/>
    </row>
    <row r="90" spans="2:256" s="315" customFormat="1">
      <c r="B90" s="167"/>
      <c r="C90" s="167"/>
      <c r="D90" s="168"/>
      <c r="II90" s="317"/>
      <c r="IJ90" s="317"/>
      <c r="IK90" s="317"/>
      <c r="IL90" s="317"/>
      <c r="IM90" s="317"/>
      <c r="IN90" s="317"/>
      <c r="IO90" s="317"/>
      <c r="IP90" s="317"/>
      <c r="IQ90" s="317"/>
      <c r="IR90" s="317"/>
      <c r="IS90" s="317"/>
      <c r="IT90" s="317"/>
      <c r="IU90" s="317"/>
      <c r="IV90" s="317"/>
    </row>
    <row r="91" spans="2:256" s="315" customFormat="1">
      <c r="B91" s="167"/>
      <c r="C91" s="167"/>
      <c r="D91" s="168"/>
      <c r="II91" s="317"/>
      <c r="IJ91" s="317"/>
      <c r="IK91" s="317"/>
      <c r="IL91" s="317"/>
      <c r="IM91" s="317"/>
      <c r="IN91" s="317"/>
      <c r="IO91" s="317"/>
      <c r="IP91" s="317"/>
      <c r="IQ91" s="317"/>
      <c r="IR91" s="317"/>
      <c r="IS91" s="317"/>
      <c r="IT91" s="317"/>
      <c r="IU91" s="317"/>
      <c r="IV91" s="317"/>
    </row>
    <row r="92" spans="2:256" s="315" customFormat="1">
      <c r="B92" s="167"/>
      <c r="C92" s="167"/>
      <c r="D92" s="168"/>
      <c r="II92" s="317"/>
      <c r="IJ92" s="317"/>
      <c r="IK92" s="317"/>
      <c r="IL92" s="317"/>
      <c r="IM92" s="317"/>
      <c r="IN92" s="317"/>
      <c r="IO92" s="317"/>
      <c r="IP92" s="317"/>
      <c r="IQ92" s="317"/>
      <c r="IR92" s="317"/>
      <c r="IS92" s="317"/>
      <c r="IT92" s="317"/>
      <c r="IU92" s="317"/>
      <c r="IV92" s="317"/>
    </row>
    <row r="93" spans="2:256" s="315" customFormat="1">
      <c r="B93" s="167"/>
      <c r="C93" s="167"/>
      <c r="D93" s="168"/>
      <c r="II93" s="317"/>
      <c r="IJ93" s="317"/>
      <c r="IK93" s="317"/>
      <c r="IL93" s="317"/>
      <c r="IM93" s="317"/>
      <c r="IN93" s="317"/>
      <c r="IO93" s="317"/>
      <c r="IP93" s="317"/>
      <c r="IQ93" s="317"/>
      <c r="IR93" s="317"/>
      <c r="IS93" s="317"/>
      <c r="IT93" s="317"/>
      <c r="IU93" s="317"/>
      <c r="IV93" s="317"/>
    </row>
    <row r="94" spans="2:256" s="315" customFormat="1">
      <c r="B94" s="167"/>
      <c r="C94" s="167"/>
      <c r="D94" s="168"/>
      <c r="II94" s="317"/>
      <c r="IJ94" s="317"/>
      <c r="IK94" s="317"/>
      <c r="IL94" s="317"/>
      <c r="IM94" s="317"/>
      <c r="IN94" s="317"/>
      <c r="IO94" s="317"/>
      <c r="IP94" s="317"/>
      <c r="IQ94" s="317"/>
      <c r="IR94" s="317"/>
      <c r="IS94" s="317"/>
      <c r="IT94" s="317"/>
      <c r="IU94" s="317"/>
      <c r="IV94" s="317"/>
    </row>
    <row r="95" spans="2:256" s="315" customFormat="1">
      <c r="B95" s="167"/>
      <c r="C95" s="167"/>
      <c r="D95" s="168"/>
      <c r="II95" s="317"/>
      <c r="IJ95" s="317"/>
      <c r="IK95" s="317"/>
      <c r="IL95" s="317"/>
      <c r="IM95" s="317"/>
      <c r="IN95" s="317"/>
      <c r="IO95" s="317"/>
      <c r="IP95" s="317"/>
      <c r="IQ95" s="317"/>
      <c r="IR95" s="317"/>
      <c r="IS95" s="317"/>
      <c r="IT95" s="317"/>
      <c r="IU95" s="317"/>
      <c r="IV95" s="317"/>
    </row>
    <row r="96" spans="2:256" s="315" customFormat="1">
      <c r="B96" s="167"/>
      <c r="C96" s="167"/>
      <c r="D96" s="168"/>
      <c r="II96" s="317"/>
      <c r="IJ96" s="317"/>
      <c r="IK96" s="317"/>
      <c r="IL96" s="317"/>
      <c r="IM96" s="317"/>
      <c r="IN96" s="317"/>
      <c r="IO96" s="317"/>
      <c r="IP96" s="317"/>
      <c r="IQ96" s="317"/>
      <c r="IR96" s="317"/>
      <c r="IS96" s="317"/>
      <c r="IT96" s="317"/>
      <c r="IU96" s="317"/>
      <c r="IV96" s="317"/>
    </row>
    <row r="97" spans="2:256" s="315" customFormat="1">
      <c r="B97" s="167"/>
      <c r="C97" s="167"/>
      <c r="D97" s="168"/>
      <c r="II97" s="317"/>
      <c r="IJ97" s="317"/>
      <c r="IK97" s="317"/>
      <c r="IL97" s="317"/>
      <c r="IM97" s="317"/>
      <c r="IN97" s="317"/>
      <c r="IO97" s="317"/>
      <c r="IP97" s="317"/>
      <c r="IQ97" s="317"/>
      <c r="IR97" s="317"/>
      <c r="IS97" s="317"/>
      <c r="IT97" s="317"/>
      <c r="IU97" s="317"/>
      <c r="IV97" s="317"/>
    </row>
    <row r="98" spans="2:256" s="315" customFormat="1">
      <c r="B98" s="167"/>
      <c r="C98" s="167"/>
      <c r="D98" s="168"/>
      <c r="II98" s="317"/>
      <c r="IJ98" s="317"/>
      <c r="IK98" s="317"/>
      <c r="IL98" s="317"/>
      <c r="IM98" s="317"/>
      <c r="IN98" s="317"/>
      <c r="IO98" s="317"/>
      <c r="IP98" s="317"/>
      <c r="IQ98" s="317"/>
      <c r="IR98" s="317"/>
      <c r="IS98" s="317"/>
      <c r="IT98" s="317"/>
      <c r="IU98" s="317"/>
      <c r="IV98" s="317"/>
    </row>
    <row r="99" spans="2:256" s="315" customFormat="1">
      <c r="B99" s="167"/>
      <c r="C99" s="167"/>
      <c r="D99" s="168"/>
      <c r="II99" s="317"/>
      <c r="IJ99" s="317"/>
      <c r="IK99" s="317"/>
      <c r="IL99" s="317"/>
      <c r="IM99" s="317"/>
      <c r="IN99" s="317"/>
      <c r="IO99" s="317"/>
      <c r="IP99" s="317"/>
      <c r="IQ99" s="317"/>
      <c r="IR99" s="317"/>
      <c r="IS99" s="317"/>
      <c r="IT99" s="317"/>
      <c r="IU99" s="317"/>
      <c r="IV99" s="317"/>
    </row>
    <row r="100" spans="2:256" s="315" customFormat="1">
      <c r="B100" s="167"/>
      <c r="C100" s="167"/>
      <c r="D100" s="168"/>
      <c r="II100" s="317"/>
      <c r="IJ100" s="317"/>
      <c r="IK100" s="317"/>
      <c r="IL100" s="317"/>
      <c r="IM100" s="317"/>
      <c r="IN100" s="317"/>
      <c r="IO100" s="317"/>
      <c r="IP100" s="317"/>
      <c r="IQ100" s="317"/>
      <c r="IR100" s="317"/>
      <c r="IS100" s="317"/>
      <c r="IT100" s="317"/>
      <c r="IU100" s="317"/>
      <c r="IV100" s="317"/>
    </row>
    <row r="101" spans="2:256" s="315" customFormat="1">
      <c r="B101" s="167"/>
      <c r="C101" s="167"/>
      <c r="D101" s="168"/>
      <c r="II101" s="317"/>
      <c r="IJ101" s="317"/>
      <c r="IK101" s="317"/>
      <c r="IL101" s="317"/>
      <c r="IM101" s="317"/>
      <c r="IN101" s="317"/>
      <c r="IO101" s="317"/>
      <c r="IP101" s="317"/>
      <c r="IQ101" s="317"/>
      <c r="IR101" s="317"/>
      <c r="IS101" s="317"/>
      <c r="IT101" s="317"/>
      <c r="IU101" s="317"/>
      <c r="IV101" s="317"/>
    </row>
    <row r="102" spans="2:256" s="315" customFormat="1">
      <c r="B102" s="167"/>
      <c r="C102" s="167"/>
      <c r="D102" s="168"/>
      <c r="II102" s="317"/>
      <c r="IJ102" s="317"/>
      <c r="IK102" s="317"/>
      <c r="IL102" s="317"/>
      <c r="IM102" s="317"/>
      <c r="IN102" s="317"/>
      <c r="IO102" s="317"/>
      <c r="IP102" s="317"/>
      <c r="IQ102" s="317"/>
      <c r="IR102" s="317"/>
      <c r="IS102" s="317"/>
      <c r="IT102" s="317"/>
      <c r="IU102" s="317"/>
      <c r="IV102" s="317"/>
    </row>
    <row r="103" spans="2:256" s="315" customFormat="1">
      <c r="B103" s="167"/>
      <c r="C103" s="167"/>
      <c r="D103" s="168"/>
      <c r="II103" s="317"/>
      <c r="IJ103" s="317"/>
      <c r="IK103" s="317"/>
      <c r="IL103" s="317"/>
      <c r="IM103" s="317"/>
      <c r="IN103" s="317"/>
      <c r="IO103" s="317"/>
      <c r="IP103" s="317"/>
      <c r="IQ103" s="317"/>
      <c r="IR103" s="317"/>
      <c r="IS103" s="317"/>
      <c r="IT103" s="317"/>
      <c r="IU103" s="317"/>
      <c r="IV103" s="317"/>
    </row>
    <row r="104" spans="2:256" s="315" customFormat="1">
      <c r="B104" s="167"/>
      <c r="C104" s="167"/>
      <c r="D104" s="168"/>
      <c r="II104" s="317"/>
      <c r="IJ104" s="317"/>
      <c r="IK104" s="317"/>
      <c r="IL104" s="317"/>
      <c r="IM104" s="317"/>
      <c r="IN104" s="317"/>
      <c r="IO104" s="317"/>
      <c r="IP104" s="317"/>
      <c r="IQ104" s="317"/>
      <c r="IR104" s="317"/>
      <c r="IS104" s="317"/>
      <c r="IT104" s="317"/>
      <c r="IU104" s="317"/>
      <c r="IV104" s="317"/>
    </row>
    <row r="105" spans="2:256" s="315" customFormat="1">
      <c r="B105" s="167"/>
      <c r="C105" s="167"/>
      <c r="D105" s="168"/>
      <c r="II105" s="317"/>
      <c r="IJ105" s="317"/>
      <c r="IK105" s="317"/>
      <c r="IL105" s="317"/>
      <c r="IM105" s="317"/>
      <c r="IN105" s="317"/>
      <c r="IO105" s="317"/>
      <c r="IP105" s="317"/>
      <c r="IQ105" s="317"/>
      <c r="IR105" s="317"/>
      <c r="IS105" s="317"/>
      <c r="IT105" s="317"/>
      <c r="IU105" s="317"/>
      <c r="IV105" s="317"/>
    </row>
    <row r="106" spans="2:256" s="315" customFormat="1">
      <c r="B106" s="167"/>
      <c r="C106" s="167"/>
      <c r="D106" s="168"/>
      <c r="II106" s="317"/>
      <c r="IJ106" s="317"/>
      <c r="IK106" s="317"/>
      <c r="IL106" s="317"/>
      <c r="IM106" s="317"/>
      <c r="IN106" s="317"/>
      <c r="IO106" s="317"/>
      <c r="IP106" s="317"/>
      <c r="IQ106" s="317"/>
      <c r="IR106" s="317"/>
      <c r="IS106" s="317"/>
      <c r="IT106" s="317"/>
      <c r="IU106" s="317"/>
      <c r="IV106" s="317"/>
    </row>
    <row r="107" spans="2:256" s="315" customFormat="1">
      <c r="B107" s="167"/>
      <c r="C107" s="167"/>
      <c r="D107" s="168"/>
      <c r="II107" s="317"/>
      <c r="IJ107" s="317"/>
      <c r="IK107" s="317"/>
      <c r="IL107" s="317"/>
      <c r="IM107" s="317"/>
      <c r="IN107" s="317"/>
      <c r="IO107" s="317"/>
      <c r="IP107" s="317"/>
      <c r="IQ107" s="317"/>
      <c r="IR107" s="317"/>
      <c r="IS107" s="317"/>
      <c r="IT107" s="317"/>
      <c r="IU107" s="317"/>
      <c r="IV107" s="317"/>
    </row>
    <row r="108" spans="2:256" s="315" customFormat="1">
      <c r="B108" s="167"/>
      <c r="C108" s="167"/>
      <c r="D108" s="168"/>
      <c r="II108" s="317"/>
      <c r="IJ108" s="317"/>
      <c r="IK108" s="317"/>
      <c r="IL108" s="317"/>
      <c r="IM108" s="317"/>
      <c r="IN108" s="317"/>
      <c r="IO108" s="317"/>
      <c r="IP108" s="317"/>
      <c r="IQ108" s="317"/>
      <c r="IR108" s="317"/>
      <c r="IS108" s="317"/>
      <c r="IT108" s="317"/>
      <c r="IU108" s="317"/>
      <c r="IV108" s="317"/>
    </row>
    <row r="109" spans="2:256" s="315" customFormat="1">
      <c r="B109" s="167"/>
      <c r="C109" s="167"/>
      <c r="D109" s="168"/>
      <c r="II109" s="317"/>
      <c r="IJ109" s="317"/>
      <c r="IK109" s="317"/>
      <c r="IL109" s="317"/>
      <c r="IM109" s="317"/>
      <c r="IN109" s="317"/>
      <c r="IO109" s="317"/>
      <c r="IP109" s="317"/>
      <c r="IQ109" s="317"/>
      <c r="IR109" s="317"/>
      <c r="IS109" s="317"/>
      <c r="IT109" s="317"/>
      <c r="IU109" s="317"/>
      <c r="IV109" s="317"/>
    </row>
    <row r="110" spans="2:256" s="315" customFormat="1">
      <c r="B110" s="167"/>
      <c r="C110" s="167"/>
      <c r="D110" s="168"/>
      <c r="II110" s="317"/>
      <c r="IJ110" s="317"/>
      <c r="IK110" s="317"/>
      <c r="IL110" s="317"/>
      <c r="IM110" s="317"/>
      <c r="IN110" s="317"/>
      <c r="IO110" s="317"/>
      <c r="IP110" s="317"/>
      <c r="IQ110" s="317"/>
      <c r="IR110" s="317"/>
      <c r="IS110" s="317"/>
      <c r="IT110" s="317"/>
      <c r="IU110" s="317"/>
      <c r="IV110" s="317"/>
    </row>
    <row r="111" spans="2:256" s="315" customFormat="1">
      <c r="B111" s="167"/>
      <c r="C111" s="167"/>
      <c r="D111" s="168"/>
      <c r="II111" s="317"/>
      <c r="IJ111" s="317"/>
      <c r="IK111" s="317"/>
      <c r="IL111" s="317"/>
      <c r="IM111" s="317"/>
      <c r="IN111" s="317"/>
      <c r="IO111" s="317"/>
      <c r="IP111" s="317"/>
      <c r="IQ111" s="317"/>
      <c r="IR111" s="317"/>
      <c r="IS111" s="317"/>
      <c r="IT111" s="317"/>
      <c r="IU111" s="317"/>
      <c r="IV111" s="317"/>
    </row>
    <row r="112" spans="2:256" s="315" customFormat="1">
      <c r="B112" s="167"/>
      <c r="C112" s="167"/>
      <c r="D112" s="168"/>
      <c r="II112" s="317"/>
      <c r="IJ112" s="317"/>
      <c r="IK112" s="317"/>
      <c r="IL112" s="317"/>
      <c r="IM112" s="317"/>
      <c r="IN112" s="317"/>
      <c r="IO112" s="317"/>
      <c r="IP112" s="317"/>
      <c r="IQ112" s="317"/>
      <c r="IR112" s="317"/>
      <c r="IS112" s="317"/>
      <c r="IT112" s="317"/>
      <c r="IU112" s="317"/>
      <c r="IV112" s="317"/>
    </row>
    <row r="113" spans="2:256" s="315" customFormat="1">
      <c r="B113" s="167"/>
      <c r="C113" s="167"/>
      <c r="D113" s="168"/>
      <c r="II113" s="317"/>
      <c r="IJ113" s="317"/>
      <c r="IK113" s="317"/>
      <c r="IL113" s="317"/>
      <c r="IM113" s="317"/>
      <c r="IN113" s="317"/>
      <c r="IO113" s="317"/>
      <c r="IP113" s="317"/>
      <c r="IQ113" s="317"/>
      <c r="IR113" s="317"/>
      <c r="IS113" s="317"/>
      <c r="IT113" s="317"/>
      <c r="IU113" s="317"/>
      <c r="IV113" s="317"/>
    </row>
    <row r="114" spans="2:256" s="315" customFormat="1">
      <c r="B114" s="167"/>
      <c r="C114" s="167"/>
      <c r="D114" s="168"/>
      <c r="II114" s="317"/>
      <c r="IJ114" s="317"/>
      <c r="IK114" s="317"/>
      <c r="IL114" s="317"/>
      <c r="IM114" s="317"/>
      <c r="IN114" s="317"/>
      <c r="IO114" s="317"/>
      <c r="IP114" s="317"/>
      <c r="IQ114" s="317"/>
      <c r="IR114" s="317"/>
      <c r="IS114" s="317"/>
      <c r="IT114" s="317"/>
      <c r="IU114" s="317"/>
      <c r="IV114" s="317"/>
    </row>
    <row r="115" spans="2:256" s="315" customFormat="1">
      <c r="B115" s="167"/>
      <c r="C115" s="167"/>
      <c r="D115" s="168"/>
      <c r="II115" s="317"/>
      <c r="IJ115" s="317"/>
      <c r="IK115" s="317"/>
      <c r="IL115" s="317"/>
      <c r="IM115" s="317"/>
      <c r="IN115" s="317"/>
      <c r="IO115" s="317"/>
      <c r="IP115" s="317"/>
      <c r="IQ115" s="317"/>
      <c r="IR115" s="317"/>
      <c r="IS115" s="317"/>
      <c r="IT115" s="317"/>
      <c r="IU115" s="317"/>
      <c r="IV115" s="317"/>
    </row>
    <row r="116" spans="2:256" s="315" customFormat="1">
      <c r="B116" s="167"/>
      <c r="C116" s="167"/>
      <c r="D116" s="168"/>
      <c r="II116" s="317"/>
      <c r="IJ116" s="317"/>
      <c r="IK116" s="317"/>
      <c r="IL116" s="317"/>
      <c r="IM116" s="317"/>
      <c r="IN116" s="317"/>
      <c r="IO116" s="317"/>
      <c r="IP116" s="317"/>
      <c r="IQ116" s="317"/>
      <c r="IR116" s="317"/>
      <c r="IS116" s="317"/>
      <c r="IT116" s="317"/>
      <c r="IU116" s="317"/>
      <c r="IV116" s="317"/>
    </row>
    <row r="117" spans="2:256" s="315" customFormat="1">
      <c r="B117" s="167"/>
      <c r="C117" s="167"/>
      <c r="D117" s="168"/>
      <c r="II117" s="317"/>
      <c r="IJ117" s="317"/>
      <c r="IK117" s="317"/>
      <c r="IL117" s="317"/>
      <c r="IM117" s="317"/>
      <c r="IN117" s="317"/>
      <c r="IO117" s="317"/>
      <c r="IP117" s="317"/>
      <c r="IQ117" s="317"/>
      <c r="IR117" s="317"/>
      <c r="IS117" s="317"/>
      <c r="IT117" s="317"/>
      <c r="IU117" s="317"/>
      <c r="IV117" s="317"/>
    </row>
    <row r="118" spans="2:256" s="315" customFormat="1">
      <c r="B118" s="167"/>
      <c r="C118" s="167"/>
      <c r="D118" s="168"/>
      <c r="II118" s="317"/>
      <c r="IJ118" s="317"/>
      <c r="IK118" s="317"/>
      <c r="IL118" s="317"/>
      <c r="IM118" s="317"/>
      <c r="IN118" s="317"/>
      <c r="IO118" s="317"/>
      <c r="IP118" s="317"/>
      <c r="IQ118" s="317"/>
      <c r="IR118" s="317"/>
      <c r="IS118" s="317"/>
      <c r="IT118" s="317"/>
      <c r="IU118" s="317"/>
      <c r="IV118" s="317"/>
    </row>
    <row r="119" spans="2:256" s="315" customFormat="1">
      <c r="B119" s="167"/>
      <c r="C119" s="167"/>
      <c r="D119" s="168"/>
      <c r="II119" s="317"/>
      <c r="IJ119" s="317"/>
      <c r="IK119" s="317"/>
      <c r="IL119" s="317"/>
      <c r="IM119" s="317"/>
      <c r="IN119" s="317"/>
      <c r="IO119" s="317"/>
      <c r="IP119" s="317"/>
      <c r="IQ119" s="317"/>
      <c r="IR119" s="317"/>
      <c r="IS119" s="317"/>
      <c r="IT119" s="317"/>
      <c r="IU119" s="317"/>
      <c r="IV119" s="317"/>
    </row>
    <row r="120" spans="2:256" s="315" customFormat="1">
      <c r="B120" s="167"/>
      <c r="C120" s="167"/>
      <c r="D120" s="168"/>
      <c r="II120" s="317"/>
      <c r="IJ120" s="317"/>
      <c r="IK120" s="317"/>
      <c r="IL120" s="317"/>
      <c r="IM120" s="317"/>
      <c r="IN120" s="317"/>
      <c r="IO120" s="317"/>
      <c r="IP120" s="317"/>
      <c r="IQ120" s="317"/>
      <c r="IR120" s="317"/>
      <c r="IS120" s="317"/>
      <c r="IT120" s="317"/>
      <c r="IU120" s="317"/>
      <c r="IV120" s="317"/>
    </row>
    <row r="121" spans="2:256" s="315" customFormat="1">
      <c r="B121" s="167"/>
      <c r="C121" s="167"/>
      <c r="D121" s="168"/>
      <c r="II121" s="317"/>
      <c r="IJ121" s="317"/>
      <c r="IK121" s="317"/>
      <c r="IL121" s="317"/>
      <c r="IM121" s="317"/>
      <c r="IN121" s="317"/>
      <c r="IO121" s="317"/>
      <c r="IP121" s="317"/>
      <c r="IQ121" s="317"/>
      <c r="IR121" s="317"/>
      <c r="IS121" s="317"/>
      <c r="IT121" s="317"/>
      <c r="IU121" s="317"/>
      <c r="IV121" s="317"/>
    </row>
    <row r="122" spans="2:256" s="315" customFormat="1">
      <c r="B122" s="167"/>
      <c r="C122" s="167"/>
      <c r="D122" s="168"/>
      <c r="II122" s="317"/>
      <c r="IJ122" s="317"/>
      <c r="IK122" s="317"/>
      <c r="IL122" s="317"/>
      <c r="IM122" s="317"/>
      <c r="IN122" s="317"/>
      <c r="IO122" s="317"/>
      <c r="IP122" s="317"/>
      <c r="IQ122" s="317"/>
      <c r="IR122" s="317"/>
      <c r="IS122" s="317"/>
      <c r="IT122" s="317"/>
      <c r="IU122" s="317"/>
      <c r="IV122" s="317"/>
    </row>
    <row r="123" spans="2:256" s="315" customFormat="1">
      <c r="B123" s="167"/>
      <c r="C123" s="167"/>
      <c r="D123" s="168"/>
      <c r="II123" s="317"/>
      <c r="IJ123" s="317"/>
      <c r="IK123" s="317"/>
      <c r="IL123" s="317"/>
      <c r="IM123" s="317"/>
      <c r="IN123" s="317"/>
      <c r="IO123" s="317"/>
      <c r="IP123" s="317"/>
      <c r="IQ123" s="317"/>
      <c r="IR123" s="317"/>
      <c r="IS123" s="317"/>
      <c r="IT123" s="317"/>
      <c r="IU123" s="317"/>
      <c r="IV123" s="317"/>
    </row>
    <row r="124" spans="2:256" s="315" customFormat="1">
      <c r="B124" s="167"/>
      <c r="C124" s="167"/>
      <c r="D124" s="168"/>
      <c r="II124" s="317"/>
      <c r="IJ124" s="317"/>
      <c r="IK124" s="317"/>
      <c r="IL124" s="317"/>
      <c r="IM124" s="317"/>
      <c r="IN124" s="317"/>
      <c r="IO124" s="317"/>
      <c r="IP124" s="317"/>
      <c r="IQ124" s="317"/>
      <c r="IR124" s="317"/>
      <c r="IS124" s="317"/>
      <c r="IT124" s="317"/>
      <c r="IU124" s="317"/>
      <c r="IV124" s="317"/>
    </row>
    <row r="125" spans="2:256" s="315" customFormat="1">
      <c r="B125" s="167"/>
      <c r="C125" s="167"/>
      <c r="D125" s="168"/>
      <c r="II125" s="317"/>
      <c r="IJ125" s="317"/>
      <c r="IK125" s="317"/>
      <c r="IL125" s="317"/>
      <c r="IM125" s="317"/>
      <c r="IN125" s="317"/>
      <c r="IO125" s="317"/>
      <c r="IP125" s="317"/>
      <c r="IQ125" s="317"/>
      <c r="IR125" s="317"/>
      <c r="IS125" s="317"/>
      <c r="IT125" s="317"/>
      <c r="IU125" s="317"/>
      <c r="IV125" s="317"/>
    </row>
    <row r="126" spans="2:256" s="315" customFormat="1">
      <c r="B126" s="167"/>
      <c r="C126" s="167"/>
      <c r="D126" s="168"/>
      <c r="II126" s="317"/>
      <c r="IJ126" s="317"/>
      <c r="IK126" s="317"/>
      <c r="IL126" s="317"/>
      <c r="IM126" s="317"/>
      <c r="IN126" s="317"/>
      <c r="IO126" s="317"/>
      <c r="IP126" s="317"/>
      <c r="IQ126" s="317"/>
      <c r="IR126" s="317"/>
      <c r="IS126" s="317"/>
      <c r="IT126" s="317"/>
      <c r="IU126" s="317"/>
      <c r="IV126" s="317"/>
    </row>
    <row r="127" spans="2:256" s="315" customFormat="1">
      <c r="B127" s="167"/>
      <c r="C127" s="167"/>
      <c r="D127" s="168"/>
      <c r="II127" s="317"/>
      <c r="IJ127" s="317"/>
      <c r="IK127" s="317"/>
      <c r="IL127" s="317"/>
      <c r="IM127" s="317"/>
      <c r="IN127" s="317"/>
      <c r="IO127" s="317"/>
      <c r="IP127" s="317"/>
      <c r="IQ127" s="317"/>
      <c r="IR127" s="317"/>
      <c r="IS127" s="317"/>
      <c r="IT127" s="317"/>
      <c r="IU127" s="317"/>
      <c r="IV127" s="317"/>
    </row>
    <row r="128" spans="2:256" s="315" customFormat="1">
      <c r="B128" s="167"/>
      <c r="C128" s="167"/>
      <c r="D128" s="168"/>
      <c r="II128" s="317"/>
      <c r="IJ128" s="317"/>
      <c r="IK128" s="317"/>
      <c r="IL128" s="317"/>
      <c r="IM128" s="317"/>
      <c r="IN128" s="317"/>
      <c r="IO128" s="317"/>
      <c r="IP128" s="317"/>
      <c r="IQ128" s="317"/>
      <c r="IR128" s="317"/>
      <c r="IS128" s="317"/>
      <c r="IT128" s="317"/>
      <c r="IU128" s="317"/>
      <c r="IV128" s="317"/>
    </row>
    <row r="129" spans="2:256" s="315" customFormat="1">
      <c r="B129" s="167"/>
      <c r="C129" s="167"/>
      <c r="D129" s="168"/>
      <c r="II129" s="317"/>
      <c r="IJ129" s="317"/>
      <c r="IK129" s="317"/>
      <c r="IL129" s="317"/>
      <c r="IM129" s="317"/>
      <c r="IN129" s="317"/>
      <c r="IO129" s="317"/>
      <c r="IP129" s="317"/>
      <c r="IQ129" s="317"/>
      <c r="IR129" s="317"/>
      <c r="IS129" s="317"/>
      <c r="IT129" s="317"/>
      <c r="IU129" s="317"/>
      <c r="IV129" s="317"/>
    </row>
    <row r="130" spans="2:256" s="315" customFormat="1">
      <c r="B130" s="167"/>
      <c r="C130" s="167"/>
      <c r="D130" s="168"/>
      <c r="II130" s="317"/>
      <c r="IJ130" s="317"/>
      <c r="IK130" s="317"/>
      <c r="IL130" s="317"/>
      <c r="IM130" s="317"/>
      <c r="IN130" s="317"/>
      <c r="IO130" s="317"/>
      <c r="IP130" s="317"/>
      <c r="IQ130" s="317"/>
      <c r="IR130" s="317"/>
      <c r="IS130" s="317"/>
      <c r="IT130" s="317"/>
      <c r="IU130" s="317"/>
      <c r="IV130" s="317"/>
    </row>
    <row r="131" spans="2:256" s="315" customFormat="1">
      <c r="B131" s="167"/>
      <c r="C131" s="167"/>
      <c r="D131" s="168"/>
      <c r="II131" s="317"/>
      <c r="IJ131" s="317"/>
      <c r="IK131" s="317"/>
      <c r="IL131" s="317"/>
      <c r="IM131" s="317"/>
      <c r="IN131" s="317"/>
      <c r="IO131" s="317"/>
      <c r="IP131" s="317"/>
      <c r="IQ131" s="317"/>
      <c r="IR131" s="317"/>
      <c r="IS131" s="317"/>
      <c r="IT131" s="317"/>
      <c r="IU131" s="317"/>
      <c r="IV131" s="317"/>
    </row>
    <row r="132" spans="2:256" s="315" customFormat="1">
      <c r="B132" s="167"/>
      <c r="C132" s="167"/>
      <c r="D132" s="168"/>
      <c r="II132" s="317"/>
      <c r="IJ132" s="317"/>
      <c r="IK132" s="317"/>
      <c r="IL132" s="317"/>
      <c r="IM132" s="317"/>
      <c r="IN132" s="317"/>
      <c r="IO132" s="317"/>
      <c r="IP132" s="317"/>
      <c r="IQ132" s="317"/>
      <c r="IR132" s="317"/>
      <c r="IS132" s="317"/>
      <c r="IT132" s="317"/>
      <c r="IU132" s="317"/>
      <c r="IV132" s="317"/>
    </row>
    <row r="133" spans="2:256" s="315" customFormat="1">
      <c r="B133" s="167"/>
      <c r="C133" s="167"/>
      <c r="D133" s="168"/>
      <c r="II133" s="317"/>
      <c r="IJ133" s="317"/>
      <c r="IK133" s="317"/>
      <c r="IL133" s="317"/>
      <c r="IM133" s="317"/>
      <c r="IN133" s="317"/>
      <c r="IO133" s="317"/>
      <c r="IP133" s="317"/>
      <c r="IQ133" s="317"/>
      <c r="IR133" s="317"/>
      <c r="IS133" s="317"/>
      <c r="IT133" s="317"/>
      <c r="IU133" s="317"/>
      <c r="IV133" s="317"/>
    </row>
    <row r="134" spans="2:256" s="315" customFormat="1">
      <c r="B134" s="167"/>
      <c r="C134" s="167"/>
      <c r="D134" s="168"/>
      <c r="II134" s="317"/>
      <c r="IJ134" s="317"/>
      <c r="IK134" s="317"/>
      <c r="IL134" s="317"/>
      <c r="IM134" s="317"/>
      <c r="IN134" s="317"/>
      <c r="IO134" s="317"/>
      <c r="IP134" s="317"/>
      <c r="IQ134" s="317"/>
      <c r="IR134" s="317"/>
      <c r="IS134" s="317"/>
      <c r="IT134" s="317"/>
      <c r="IU134" s="317"/>
      <c r="IV134" s="317"/>
    </row>
    <row r="135" spans="2:256" s="315" customFormat="1">
      <c r="B135" s="167"/>
      <c r="C135" s="167"/>
      <c r="D135" s="168"/>
      <c r="II135" s="317"/>
      <c r="IJ135" s="317"/>
      <c r="IK135" s="317"/>
      <c r="IL135" s="317"/>
      <c r="IM135" s="317"/>
      <c r="IN135" s="317"/>
      <c r="IO135" s="317"/>
      <c r="IP135" s="317"/>
      <c r="IQ135" s="317"/>
      <c r="IR135" s="317"/>
      <c r="IS135" s="317"/>
      <c r="IT135" s="317"/>
      <c r="IU135" s="317"/>
      <c r="IV135" s="317"/>
    </row>
    <row r="136" spans="2:256" s="315" customFormat="1">
      <c r="B136" s="167"/>
      <c r="C136" s="167"/>
      <c r="D136" s="168"/>
      <c r="II136" s="317"/>
      <c r="IJ136" s="317"/>
      <c r="IK136" s="317"/>
      <c r="IL136" s="317"/>
      <c r="IM136" s="317"/>
      <c r="IN136" s="317"/>
      <c r="IO136" s="317"/>
      <c r="IP136" s="317"/>
      <c r="IQ136" s="317"/>
      <c r="IR136" s="317"/>
      <c r="IS136" s="317"/>
      <c r="IT136" s="317"/>
      <c r="IU136" s="317"/>
      <c r="IV136" s="317"/>
    </row>
    <row r="137" spans="2:256" s="315" customFormat="1">
      <c r="B137" s="167"/>
      <c r="C137" s="167"/>
      <c r="D137" s="168"/>
      <c r="II137" s="317"/>
      <c r="IJ137" s="317"/>
      <c r="IK137" s="317"/>
      <c r="IL137" s="317"/>
      <c r="IM137" s="317"/>
      <c r="IN137" s="317"/>
      <c r="IO137" s="317"/>
      <c r="IP137" s="317"/>
      <c r="IQ137" s="317"/>
      <c r="IR137" s="317"/>
      <c r="IS137" s="317"/>
      <c r="IT137" s="317"/>
      <c r="IU137" s="317"/>
      <c r="IV137" s="317"/>
    </row>
    <row r="138" spans="2:256" s="315" customFormat="1">
      <c r="B138" s="167"/>
      <c r="C138" s="167"/>
      <c r="D138" s="168"/>
      <c r="II138" s="317"/>
      <c r="IJ138" s="317"/>
      <c r="IK138" s="317"/>
      <c r="IL138" s="317"/>
      <c r="IM138" s="317"/>
      <c r="IN138" s="317"/>
      <c r="IO138" s="317"/>
      <c r="IP138" s="317"/>
      <c r="IQ138" s="317"/>
      <c r="IR138" s="317"/>
      <c r="IS138" s="317"/>
      <c r="IT138" s="317"/>
      <c r="IU138" s="317"/>
      <c r="IV138" s="317"/>
    </row>
    <row r="139" spans="2:256" s="315" customFormat="1">
      <c r="B139" s="167"/>
      <c r="C139" s="167"/>
      <c r="D139" s="168"/>
      <c r="II139" s="317"/>
      <c r="IJ139" s="317"/>
      <c r="IK139" s="317"/>
      <c r="IL139" s="317"/>
      <c r="IM139" s="317"/>
      <c r="IN139" s="317"/>
      <c r="IO139" s="317"/>
      <c r="IP139" s="317"/>
      <c r="IQ139" s="317"/>
      <c r="IR139" s="317"/>
      <c r="IS139" s="317"/>
      <c r="IT139" s="317"/>
      <c r="IU139" s="317"/>
      <c r="IV139" s="317"/>
    </row>
    <row r="140" spans="2:256" s="315" customFormat="1">
      <c r="B140" s="167"/>
      <c r="C140" s="167"/>
      <c r="D140" s="168"/>
      <c r="II140" s="317"/>
      <c r="IJ140" s="317"/>
      <c r="IK140" s="317"/>
      <c r="IL140" s="317"/>
      <c r="IM140" s="317"/>
      <c r="IN140" s="317"/>
      <c r="IO140" s="317"/>
      <c r="IP140" s="317"/>
      <c r="IQ140" s="317"/>
      <c r="IR140" s="317"/>
      <c r="IS140" s="317"/>
      <c r="IT140" s="317"/>
      <c r="IU140" s="317"/>
      <c r="IV140" s="317"/>
    </row>
    <row r="141" spans="2:256" s="315" customFormat="1">
      <c r="B141" s="167"/>
      <c r="C141" s="167"/>
      <c r="D141" s="168"/>
      <c r="II141" s="317"/>
      <c r="IJ141" s="317"/>
      <c r="IK141" s="317"/>
      <c r="IL141" s="317"/>
      <c r="IM141" s="317"/>
      <c r="IN141" s="317"/>
      <c r="IO141" s="317"/>
      <c r="IP141" s="317"/>
      <c r="IQ141" s="317"/>
      <c r="IR141" s="317"/>
      <c r="IS141" s="317"/>
      <c r="IT141" s="317"/>
      <c r="IU141" s="317"/>
      <c r="IV141" s="317"/>
    </row>
    <row r="142" spans="2:256" s="315" customFormat="1">
      <c r="B142" s="167"/>
      <c r="C142" s="167"/>
      <c r="D142" s="168"/>
      <c r="II142" s="317"/>
      <c r="IJ142" s="317"/>
      <c r="IK142" s="317"/>
      <c r="IL142" s="317"/>
      <c r="IM142" s="317"/>
      <c r="IN142" s="317"/>
      <c r="IO142" s="317"/>
      <c r="IP142" s="317"/>
      <c r="IQ142" s="317"/>
      <c r="IR142" s="317"/>
      <c r="IS142" s="317"/>
      <c r="IT142" s="317"/>
      <c r="IU142" s="317"/>
      <c r="IV142" s="317"/>
    </row>
    <row r="143" spans="2:256" s="315" customFormat="1">
      <c r="B143" s="167"/>
      <c r="C143" s="167"/>
      <c r="D143" s="168"/>
      <c r="II143" s="317"/>
      <c r="IJ143" s="317"/>
      <c r="IK143" s="317"/>
      <c r="IL143" s="317"/>
      <c r="IM143" s="317"/>
      <c r="IN143" s="317"/>
      <c r="IO143" s="317"/>
      <c r="IP143" s="317"/>
      <c r="IQ143" s="317"/>
      <c r="IR143" s="317"/>
      <c r="IS143" s="317"/>
      <c r="IT143" s="317"/>
      <c r="IU143" s="317"/>
      <c r="IV143" s="317"/>
    </row>
    <row r="144" spans="2:256" s="315" customFormat="1">
      <c r="B144" s="167"/>
      <c r="C144" s="167"/>
      <c r="D144" s="168"/>
      <c r="II144" s="317"/>
      <c r="IJ144" s="317"/>
      <c r="IK144" s="317"/>
      <c r="IL144" s="317"/>
      <c r="IM144" s="317"/>
      <c r="IN144" s="317"/>
      <c r="IO144" s="317"/>
      <c r="IP144" s="317"/>
      <c r="IQ144" s="317"/>
      <c r="IR144" s="317"/>
      <c r="IS144" s="317"/>
      <c r="IT144" s="317"/>
      <c r="IU144" s="317"/>
      <c r="IV144" s="317"/>
    </row>
    <row r="145" spans="2:256" s="315" customFormat="1">
      <c r="B145" s="167"/>
      <c r="C145" s="167"/>
      <c r="D145" s="168"/>
      <c r="II145" s="317"/>
      <c r="IJ145" s="317"/>
      <c r="IK145" s="317"/>
      <c r="IL145" s="317"/>
      <c r="IM145" s="317"/>
      <c r="IN145" s="317"/>
      <c r="IO145" s="317"/>
      <c r="IP145" s="317"/>
      <c r="IQ145" s="317"/>
      <c r="IR145" s="317"/>
      <c r="IS145" s="317"/>
      <c r="IT145" s="317"/>
      <c r="IU145" s="317"/>
      <c r="IV145" s="317"/>
    </row>
    <row r="146" spans="2:256" s="315" customFormat="1">
      <c r="B146" s="167"/>
      <c r="C146" s="167"/>
      <c r="D146" s="168"/>
      <c r="II146" s="317"/>
      <c r="IJ146" s="317"/>
      <c r="IK146" s="317"/>
      <c r="IL146" s="317"/>
      <c r="IM146" s="317"/>
      <c r="IN146" s="317"/>
      <c r="IO146" s="317"/>
      <c r="IP146" s="317"/>
      <c r="IQ146" s="317"/>
      <c r="IR146" s="317"/>
      <c r="IS146" s="317"/>
      <c r="IT146" s="317"/>
      <c r="IU146" s="317"/>
      <c r="IV146" s="317"/>
    </row>
    <row r="147" spans="2:256" s="315" customFormat="1">
      <c r="B147" s="167"/>
      <c r="C147" s="167"/>
      <c r="D147" s="168"/>
      <c r="II147" s="317"/>
      <c r="IJ147" s="317"/>
      <c r="IK147" s="317"/>
      <c r="IL147" s="317"/>
      <c r="IM147" s="317"/>
      <c r="IN147" s="317"/>
      <c r="IO147" s="317"/>
      <c r="IP147" s="317"/>
      <c r="IQ147" s="317"/>
      <c r="IR147" s="317"/>
      <c r="IS147" s="317"/>
      <c r="IT147" s="317"/>
      <c r="IU147" s="317"/>
      <c r="IV147" s="317"/>
    </row>
    <row r="148" spans="2:256" s="315" customFormat="1">
      <c r="B148" s="167"/>
      <c r="C148" s="167"/>
      <c r="D148" s="168"/>
      <c r="II148" s="317"/>
      <c r="IJ148" s="317"/>
      <c r="IK148" s="317"/>
      <c r="IL148" s="317"/>
      <c r="IM148" s="317"/>
      <c r="IN148" s="317"/>
      <c r="IO148" s="317"/>
      <c r="IP148" s="317"/>
      <c r="IQ148" s="317"/>
      <c r="IR148" s="317"/>
      <c r="IS148" s="317"/>
      <c r="IT148" s="317"/>
      <c r="IU148" s="317"/>
      <c r="IV148" s="317"/>
    </row>
    <row r="149" spans="2:256" s="315" customFormat="1">
      <c r="B149" s="167"/>
      <c r="C149" s="167"/>
      <c r="D149" s="168"/>
      <c r="II149" s="317"/>
      <c r="IJ149" s="317"/>
      <c r="IK149" s="317"/>
      <c r="IL149" s="317"/>
      <c r="IM149" s="317"/>
      <c r="IN149" s="317"/>
      <c r="IO149" s="317"/>
      <c r="IP149" s="317"/>
      <c r="IQ149" s="317"/>
      <c r="IR149" s="317"/>
      <c r="IS149" s="317"/>
      <c r="IT149" s="317"/>
      <c r="IU149" s="317"/>
      <c r="IV149" s="317"/>
    </row>
    <row r="150" spans="2:256" s="315" customFormat="1">
      <c r="B150" s="167"/>
      <c r="C150" s="167"/>
      <c r="D150" s="168"/>
      <c r="II150" s="317"/>
      <c r="IJ150" s="317"/>
      <c r="IK150" s="317"/>
      <c r="IL150" s="317"/>
      <c r="IM150" s="317"/>
      <c r="IN150" s="317"/>
      <c r="IO150" s="317"/>
      <c r="IP150" s="317"/>
      <c r="IQ150" s="317"/>
      <c r="IR150" s="317"/>
      <c r="IS150" s="317"/>
      <c r="IT150" s="317"/>
      <c r="IU150" s="317"/>
      <c r="IV150" s="317"/>
    </row>
    <row r="151" spans="2:256" s="315" customFormat="1">
      <c r="B151" s="167"/>
      <c r="C151" s="167"/>
      <c r="D151" s="168"/>
      <c r="II151" s="317"/>
      <c r="IJ151" s="317"/>
      <c r="IK151" s="317"/>
      <c r="IL151" s="317"/>
      <c r="IM151" s="317"/>
      <c r="IN151" s="317"/>
      <c r="IO151" s="317"/>
      <c r="IP151" s="317"/>
      <c r="IQ151" s="317"/>
      <c r="IR151" s="317"/>
      <c r="IS151" s="317"/>
      <c r="IT151" s="317"/>
      <c r="IU151" s="317"/>
      <c r="IV151" s="317"/>
    </row>
    <row r="152" spans="2:256" s="315" customFormat="1">
      <c r="B152" s="167"/>
      <c r="C152" s="167"/>
      <c r="D152" s="168"/>
      <c r="II152" s="317"/>
      <c r="IJ152" s="317"/>
      <c r="IK152" s="317"/>
      <c r="IL152" s="317"/>
      <c r="IM152" s="317"/>
      <c r="IN152" s="317"/>
      <c r="IO152" s="317"/>
      <c r="IP152" s="317"/>
      <c r="IQ152" s="317"/>
      <c r="IR152" s="317"/>
      <c r="IS152" s="317"/>
      <c r="IT152" s="317"/>
      <c r="IU152" s="317"/>
      <c r="IV152" s="317"/>
    </row>
    <row r="153" spans="2:256" s="315" customFormat="1">
      <c r="B153" s="167"/>
      <c r="C153" s="167"/>
      <c r="D153" s="168"/>
      <c r="II153" s="317"/>
      <c r="IJ153" s="317"/>
      <c r="IK153" s="317"/>
      <c r="IL153" s="317"/>
      <c r="IM153" s="317"/>
      <c r="IN153" s="317"/>
      <c r="IO153" s="317"/>
      <c r="IP153" s="317"/>
      <c r="IQ153" s="317"/>
      <c r="IR153" s="317"/>
      <c r="IS153" s="317"/>
      <c r="IT153" s="317"/>
      <c r="IU153" s="317"/>
      <c r="IV153" s="317"/>
    </row>
    <row r="154" spans="2:256" s="315" customFormat="1">
      <c r="B154" s="167"/>
      <c r="C154" s="167"/>
      <c r="D154" s="168"/>
      <c r="II154" s="317"/>
      <c r="IJ154" s="317"/>
      <c r="IK154" s="317"/>
      <c r="IL154" s="317"/>
      <c r="IM154" s="317"/>
      <c r="IN154" s="317"/>
      <c r="IO154" s="317"/>
      <c r="IP154" s="317"/>
      <c r="IQ154" s="317"/>
      <c r="IR154" s="317"/>
      <c r="IS154" s="317"/>
      <c r="IT154" s="317"/>
      <c r="IU154" s="317"/>
      <c r="IV154" s="317"/>
    </row>
    <row r="155" spans="2:256" s="315" customFormat="1">
      <c r="B155" s="167"/>
      <c r="C155" s="167"/>
      <c r="D155" s="168"/>
      <c r="II155" s="317"/>
      <c r="IJ155" s="317"/>
      <c r="IK155" s="317"/>
      <c r="IL155" s="317"/>
      <c r="IM155" s="317"/>
      <c r="IN155" s="317"/>
      <c r="IO155" s="317"/>
      <c r="IP155" s="317"/>
      <c r="IQ155" s="317"/>
      <c r="IR155" s="317"/>
      <c r="IS155" s="317"/>
      <c r="IT155" s="317"/>
      <c r="IU155" s="317"/>
      <c r="IV155" s="317"/>
    </row>
    <row r="156" spans="2:256" s="315" customFormat="1">
      <c r="B156" s="167"/>
      <c r="C156" s="167"/>
      <c r="D156" s="168"/>
      <c r="II156" s="317"/>
      <c r="IJ156" s="317"/>
      <c r="IK156" s="317"/>
      <c r="IL156" s="317"/>
      <c r="IM156" s="317"/>
      <c r="IN156" s="317"/>
      <c r="IO156" s="317"/>
      <c r="IP156" s="317"/>
      <c r="IQ156" s="317"/>
      <c r="IR156" s="317"/>
      <c r="IS156" s="317"/>
      <c r="IT156" s="317"/>
      <c r="IU156" s="317"/>
      <c r="IV156" s="317"/>
    </row>
    <row r="157" spans="2:256" s="315" customFormat="1">
      <c r="B157" s="167"/>
      <c r="C157" s="167"/>
      <c r="D157" s="168"/>
      <c r="II157" s="317"/>
      <c r="IJ157" s="317"/>
      <c r="IK157" s="317"/>
      <c r="IL157" s="317"/>
      <c r="IM157" s="317"/>
      <c r="IN157" s="317"/>
      <c r="IO157" s="317"/>
      <c r="IP157" s="317"/>
      <c r="IQ157" s="317"/>
      <c r="IR157" s="317"/>
      <c r="IS157" s="317"/>
      <c r="IT157" s="317"/>
      <c r="IU157" s="317"/>
      <c r="IV157" s="317"/>
    </row>
    <row r="158" spans="2:256" s="315" customFormat="1">
      <c r="B158" s="167"/>
      <c r="C158" s="167"/>
      <c r="D158" s="168"/>
      <c r="II158" s="317"/>
      <c r="IJ158" s="317"/>
      <c r="IK158" s="317"/>
      <c r="IL158" s="317"/>
      <c r="IM158" s="317"/>
      <c r="IN158" s="317"/>
      <c r="IO158" s="317"/>
      <c r="IP158" s="317"/>
      <c r="IQ158" s="317"/>
      <c r="IR158" s="317"/>
      <c r="IS158" s="317"/>
      <c r="IT158" s="317"/>
      <c r="IU158" s="317"/>
      <c r="IV158" s="317"/>
    </row>
    <row r="159" spans="2:256" s="315" customFormat="1">
      <c r="B159" s="167"/>
      <c r="C159" s="167"/>
      <c r="D159" s="168"/>
      <c r="II159" s="317"/>
      <c r="IJ159" s="317"/>
      <c r="IK159" s="317"/>
      <c r="IL159" s="317"/>
      <c r="IM159" s="317"/>
      <c r="IN159" s="317"/>
      <c r="IO159" s="317"/>
      <c r="IP159" s="317"/>
      <c r="IQ159" s="317"/>
      <c r="IR159" s="317"/>
      <c r="IS159" s="317"/>
      <c r="IT159" s="317"/>
      <c r="IU159" s="317"/>
      <c r="IV159" s="317"/>
    </row>
    <row r="160" spans="2:256" s="315" customFormat="1">
      <c r="B160" s="167"/>
      <c r="C160" s="167"/>
      <c r="D160" s="168"/>
      <c r="II160" s="317"/>
      <c r="IJ160" s="317"/>
      <c r="IK160" s="317"/>
      <c r="IL160" s="317"/>
      <c r="IM160" s="317"/>
      <c r="IN160" s="317"/>
      <c r="IO160" s="317"/>
      <c r="IP160" s="317"/>
      <c r="IQ160" s="317"/>
      <c r="IR160" s="317"/>
      <c r="IS160" s="317"/>
      <c r="IT160" s="317"/>
      <c r="IU160" s="317"/>
      <c r="IV160" s="317"/>
    </row>
    <row r="161" spans="2:256" s="315" customFormat="1">
      <c r="B161" s="167"/>
      <c r="C161" s="167"/>
      <c r="D161" s="168"/>
      <c r="II161" s="317"/>
      <c r="IJ161" s="317"/>
      <c r="IK161" s="317"/>
      <c r="IL161" s="317"/>
      <c r="IM161" s="317"/>
      <c r="IN161" s="317"/>
      <c r="IO161" s="317"/>
      <c r="IP161" s="317"/>
      <c r="IQ161" s="317"/>
      <c r="IR161" s="317"/>
      <c r="IS161" s="317"/>
      <c r="IT161" s="317"/>
      <c r="IU161" s="317"/>
      <c r="IV161" s="317"/>
    </row>
    <row r="162" spans="2:256" s="315" customFormat="1">
      <c r="B162" s="167"/>
      <c r="C162" s="167"/>
      <c r="D162" s="168"/>
      <c r="II162" s="317"/>
      <c r="IJ162" s="317"/>
      <c r="IK162" s="317"/>
      <c r="IL162" s="317"/>
      <c r="IM162" s="317"/>
      <c r="IN162" s="317"/>
      <c r="IO162" s="317"/>
      <c r="IP162" s="317"/>
      <c r="IQ162" s="317"/>
      <c r="IR162" s="317"/>
      <c r="IS162" s="317"/>
      <c r="IT162" s="317"/>
      <c r="IU162" s="317"/>
      <c r="IV162" s="317"/>
    </row>
    <row r="163" spans="2:256" s="315" customFormat="1">
      <c r="B163" s="167"/>
      <c r="C163" s="167"/>
      <c r="D163" s="168"/>
      <c r="II163" s="317"/>
      <c r="IJ163" s="317"/>
      <c r="IK163" s="317"/>
      <c r="IL163" s="317"/>
      <c r="IM163" s="317"/>
      <c r="IN163" s="317"/>
      <c r="IO163" s="317"/>
      <c r="IP163" s="317"/>
      <c r="IQ163" s="317"/>
      <c r="IR163" s="317"/>
      <c r="IS163" s="317"/>
      <c r="IT163" s="317"/>
      <c r="IU163" s="317"/>
      <c r="IV163" s="317"/>
    </row>
    <row r="164" spans="2:256" s="315" customFormat="1">
      <c r="B164" s="167"/>
      <c r="C164" s="167"/>
      <c r="D164" s="168"/>
      <c r="II164" s="317"/>
      <c r="IJ164" s="317"/>
      <c r="IK164" s="317"/>
      <c r="IL164" s="317"/>
      <c r="IM164" s="317"/>
      <c r="IN164" s="317"/>
      <c r="IO164" s="317"/>
      <c r="IP164" s="317"/>
      <c r="IQ164" s="317"/>
      <c r="IR164" s="317"/>
      <c r="IS164" s="317"/>
      <c r="IT164" s="317"/>
      <c r="IU164" s="317"/>
      <c r="IV164" s="317"/>
    </row>
    <row r="165" spans="2:256" s="315" customFormat="1">
      <c r="B165" s="167"/>
      <c r="C165" s="167"/>
      <c r="D165" s="168"/>
      <c r="II165" s="317"/>
      <c r="IJ165" s="317"/>
      <c r="IK165" s="317"/>
      <c r="IL165" s="317"/>
      <c r="IM165" s="317"/>
      <c r="IN165" s="317"/>
      <c r="IO165" s="317"/>
      <c r="IP165" s="317"/>
      <c r="IQ165" s="317"/>
      <c r="IR165" s="317"/>
      <c r="IS165" s="317"/>
      <c r="IT165" s="317"/>
      <c r="IU165" s="317"/>
      <c r="IV165" s="317"/>
    </row>
    <row r="166" spans="2:256" s="315" customFormat="1">
      <c r="B166" s="167"/>
      <c r="C166" s="167"/>
      <c r="D166" s="168"/>
      <c r="II166" s="317"/>
      <c r="IJ166" s="317"/>
      <c r="IK166" s="317"/>
      <c r="IL166" s="317"/>
      <c r="IM166" s="317"/>
      <c r="IN166" s="317"/>
      <c r="IO166" s="317"/>
      <c r="IP166" s="317"/>
      <c r="IQ166" s="317"/>
      <c r="IR166" s="317"/>
      <c r="IS166" s="317"/>
      <c r="IT166" s="317"/>
      <c r="IU166" s="317"/>
      <c r="IV166" s="317"/>
    </row>
    <row r="167" spans="2:256" s="315" customFormat="1">
      <c r="B167" s="167"/>
      <c r="C167" s="167"/>
      <c r="D167" s="168"/>
      <c r="II167" s="317"/>
      <c r="IJ167" s="317"/>
      <c r="IK167" s="317"/>
      <c r="IL167" s="317"/>
      <c r="IM167" s="317"/>
      <c r="IN167" s="317"/>
      <c r="IO167" s="317"/>
      <c r="IP167" s="317"/>
      <c r="IQ167" s="317"/>
      <c r="IR167" s="317"/>
      <c r="IS167" s="317"/>
      <c r="IT167" s="317"/>
      <c r="IU167" s="317"/>
      <c r="IV167" s="317"/>
    </row>
    <row r="168" spans="2:256" s="315" customFormat="1">
      <c r="B168" s="167"/>
      <c r="C168" s="167"/>
      <c r="D168" s="168"/>
      <c r="II168" s="317"/>
      <c r="IJ168" s="317"/>
      <c r="IK168" s="317"/>
      <c r="IL168" s="317"/>
      <c r="IM168" s="317"/>
      <c r="IN168" s="317"/>
      <c r="IO168" s="317"/>
      <c r="IP168" s="317"/>
      <c r="IQ168" s="317"/>
      <c r="IR168" s="317"/>
      <c r="IS168" s="317"/>
      <c r="IT168" s="317"/>
      <c r="IU168" s="317"/>
      <c r="IV168" s="317"/>
    </row>
    <row r="169" spans="2:256" s="315" customFormat="1">
      <c r="B169" s="167"/>
      <c r="C169" s="167"/>
      <c r="D169" s="168"/>
      <c r="II169" s="317"/>
      <c r="IJ169" s="317"/>
      <c r="IK169" s="317"/>
      <c r="IL169" s="317"/>
      <c r="IM169" s="317"/>
      <c r="IN169" s="317"/>
      <c r="IO169" s="317"/>
      <c r="IP169" s="317"/>
      <c r="IQ169" s="317"/>
      <c r="IR169" s="317"/>
      <c r="IS169" s="317"/>
      <c r="IT169" s="317"/>
      <c r="IU169" s="317"/>
      <c r="IV169" s="317"/>
    </row>
    <row r="170" spans="2:256" s="315" customFormat="1">
      <c r="B170" s="167"/>
      <c r="C170" s="167"/>
      <c r="D170" s="168"/>
      <c r="II170" s="317"/>
      <c r="IJ170" s="317"/>
      <c r="IK170" s="317"/>
      <c r="IL170" s="317"/>
      <c r="IM170" s="317"/>
      <c r="IN170" s="317"/>
      <c r="IO170" s="317"/>
      <c r="IP170" s="317"/>
      <c r="IQ170" s="317"/>
      <c r="IR170" s="317"/>
      <c r="IS170" s="317"/>
      <c r="IT170" s="317"/>
      <c r="IU170" s="317"/>
      <c r="IV170" s="317"/>
    </row>
    <row r="171" spans="2:256" s="315" customFormat="1">
      <c r="B171" s="167"/>
      <c r="C171" s="167"/>
      <c r="D171" s="168"/>
      <c r="II171" s="317"/>
      <c r="IJ171" s="317"/>
      <c r="IK171" s="317"/>
      <c r="IL171" s="317"/>
      <c r="IM171" s="317"/>
      <c r="IN171" s="317"/>
      <c r="IO171" s="317"/>
      <c r="IP171" s="317"/>
      <c r="IQ171" s="317"/>
      <c r="IR171" s="317"/>
      <c r="IS171" s="317"/>
      <c r="IT171" s="317"/>
      <c r="IU171" s="317"/>
      <c r="IV171" s="317"/>
    </row>
    <row r="172" spans="2:256" s="315" customFormat="1">
      <c r="B172" s="167"/>
      <c r="C172" s="167"/>
      <c r="D172" s="168"/>
      <c r="II172" s="317"/>
      <c r="IJ172" s="317"/>
      <c r="IK172" s="317"/>
      <c r="IL172" s="317"/>
      <c r="IM172" s="317"/>
      <c r="IN172" s="317"/>
      <c r="IO172" s="317"/>
      <c r="IP172" s="317"/>
      <c r="IQ172" s="317"/>
      <c r="IR172" s="317"/>
      <c r="IS172" s="317"/>
      <c r="IT172" s="317"/>
      <c r="IU172" s="317"/>
      <c r="IV172" s="317"/>
    </row>
    <row r="173" spans="2:256" s="315" customFormat="1">
      <c r="B173" s="167"/>
      <c r="C173" s="167"/>
      <c r="D173" s="168"/>
      <c r="II173" s="317"/>
      <c r="IJ173" s="317"/>
      <c r="IK173" s="317"/>
      <c r="IL173" s="317"/>
      <c r="IM173" s="317"/>
      <c r="IN173" s="317"/>
      <c r="IO173" s="317"/>
      <c r="IP173" s="317"/>
      <c r="IQ173" s="317"/>
      <c r="IR173" s="317"/>
      <c r="IS173" s="317"/>
      <c r="IT173" s="317"/>
      <c r="IU173" s="317"/>
      <c r="IV173" s="317"/>
    </row>
    <row r="174" spans="2:256" s="315" customFormat="1">
      <c r="B174" s="167"/>
      <c r="C174" s="167"/>
      <c r="D174" s="168"/>
      <c r="II174" s="317"/>
      <c r="IJ174" s="317"/>
      <c r="IK174" s="317"/>
      <c r="IL174" s="317"/>
      <c r="IM174" s="317"/>
      <c r="IN174" s="317"/>
      <c r="IO174" s="317"/>
      <c r="IP174" s="317"/>
      <c r="IQ174" s="317"/>
      <c r="IR174" s="317"/>
      <c r="IS174" s="317"/>
      <c r="IT174" s="317"/>
      <c r="IU174" s="317"/>
      <c r="IV174" s="317"/>
    </row>
    <row r="175" spans="2:256" s="315" customFormat="1">
      <c r="B175" s="167"/>
      <c r="C175" s="167"/>
      <c r="D175" s="168"/>
      <c r="II175" s="317"/>
      <c r="IJ175" s="317"/>
      <c r="IK175" s="317"/>
      <c r="IL175" s="317"/>
      <c r="IM175" s="317"/>
      <c r="IN175" s="317"/>
      <c r="IO175" s="317"/>
      <c r="IP175" s="317"/>
      <c r="IQ175" s="317"/>
      <c r="IR175" s="317"/>
      <c r="IS175" s="317"/>
      <c r="IT175" s="317"/>
      <c r="IU175" s="317"/>
      <c r="IV175" s="317"/>
    </row>
    <row r="176" spans="2:256" s="315" customFormat="1">
      <c r="B176" s="167"/>
      <c r="C176" s="167"/>
      <c r="D176" s="168"/>
      <c r="II176" s="317"/>
      <c r="IJ176" s="317"/>
      <c r="IK176" s="317"/>
      <c r="IL176" s="317"/>
      <c r="IM176" s="317"/>
      <c r="IN176" s="317"/>
      <c r="IO176" s="317"/>
      <c r="IP176" s="317"/>
      <c r="IQ176" s="317"/>
      <c r="IR176" s="317"/>
      <c r="IS176" s="317"/>
      <c r="IT176" s="317"/>
      <c r="IU176" s="317"/>
      <c r="IV176" s="317"/>
    </row>
    <row r="177" spans="2:256" s="315" customFormat="1">
      <c r="B177" s="167"/>
      <c r="C177" s="167"/>
      <c r="D177" s="168"/>
      <c r="II177" s="317"/>
      <c r="IJ177" s="317"/>
      <c r="IK177" s="317"/>
      <c r="IL177" s="317"/>
      <c r="IM177" s="317"/>
      <c r="IN177" s="317"/>
      <c r="IO177" s="317"/>
      <c r="IP177" s="317"/>
      <c r="IQ177" s="317"/>
      <c r="IR177" s="317"/>
      <c r="IS177" s="317"/>
      <c r="IT177" s="317"/>
      <c r="IU177" s="317"/>
      <c r="IV177" s="317"/>
    </row>
    <row r="178" spans="2:256" s="315" customFormat="1">
      <c r="B178" s="167"/>
      <c r="C178" s="167"/>
      <c r="D178" s="168"/>
      <c r="II178" s="317"/>
      <c r="IJ178" s="317"/>
      <c r="IK178" s="317"/>
      <c r="IL178" s="317"/>
      <c r="IM178" s="317"/>
      <c r="IN178" s="317"/>
      <c r="IO178" s="317"/>
      <c r="IP178" s="317"/>
      <c r="IQ178" s="317"/>
      <c r="IR178" s="317"/>
      <c r="IS178" s="317"/>
      <c r="IT178" s="317"/>
      <c r="IU178" s="317"/>
      <c r="IV178" s="317"/>
    </row>
    <row r="179" spans="2:256" s="315" customFormat="1">
      <c r="B179" s="167"/>
      <c r="C179" s="167"/>
      <c r="D179" s="168"/>
      <c r="II179" s="317"/>
      <c r="IJ179" s="317"/>
      <c r="IK179" s="317"/>
      <c r="IL179" s="317"/>
      <c r="IM179" s="317"/>
      <c r="IN179" s="317"/>
      <c r="IO179" s="317"/>
      <c r="IP179" s="317"/>
      <c r="IQ179" s="317"/>
      <c r="IR179" s="317"/>
      <c r="IS179" s="317"/>
      <c r="IT179" s="317"/>
      <c r="IU179" s="317"/>
      <c r="IV179" s="317"/>
    </row>
  </sheetData>
  <mergeCells count="1">
    <mergeCell ref="A2:D2"/>
  </mergeCells>
  <phoneticPr fontId="74" type="noConversion"/>
  <printOptions horizontalCentered="1"/>
  <pageMargins left="0.59055118110236204" right="0.59055118110236204" top="0.78740157480314998" bottom="0.78740157480314998" header="0.31496062992126" footer="0.31496062992126"/>
  <pageSetup paperSize="9" scale="88" orientation="portrait" useFirstPageNumber="1" errors="NA"/>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D193"/>
  <sheetViews>
    <sheetView showZeros="0" workbookViewId="0">
      <selection activeCell="H16" sqref="H16"/>
    </sheetView>
  </sheetViews>
  <sheetFormatPr defaultColWidth="9.140625" defaultRowHeight="14.25"/>
  <cols>
    <col min="1" max="1" width="56" style="273"/>
    <col min="2" max="2" width="15.85546875" style="273" customWidth="1"/>
    <col min="3" max="3" width="17.7109375" style="273"/>
    <col min="4" max="4" width="14" style="273" customWidth="1"/>
    <col min="5" max="32" width="10.28515625" style="273"/>
    <col min="33" max="160" width="9.140625" style="273"/>
    <col min="161" max="173" width="10.28515625" style="273"/>
    <col min="174" max="16384" width="9.140625" style="273"/>
  </cols>
  <sheetData>
    <row r="1" spans="1:4" ht="24" customHeight="1">
      <c r="A1" s="293" t="s">
        <v>1601</v>
      </c>
      <c r="B1" s="294"/>
      <c r="C1" s="294"/>
      <c r="D1" s="295"/>
    </row>
    <row r="2" spans="1:4" s="242" customFormat="1" ht="24" customHeight="1">
      <c r="A2" s="721" t="s">
        <v>246</v>
      </c>
      <c r="B2" s="721"/>
      <c r="C2" s="721"/>
      <c r="D2" s="721"/>
    </row>
    <row r="3" spans="1:4" s="243" customFormat="1" ht="24" customHeight="1">
      <c r="A3" s="294"/>
      <c r="B3" s="294"/>
      <c r="C3" s="294"/>
      <c r="D3" s="668" t="s">
        <v>307</v>
      </c>
    </row>
    <row r="4" spans="1:4" s="270" customFormat="1" ht="27.95" customHeight="1">
      <c r="A4" s="275" t="s">
        <v>308</v>
      </c>
      <c r="B4" s="276" t="s">
        <v>309</v>
      </c>
      <c r="C4" s="276" t="s">
        <v>310</v>
      </c>
      <c r="D4" s="296" t="s">
        <v>380</v>
      </c>
    </row>
    <row r="5" spans="1:4" s="270" customFormat="1" ht="21.95" customHeight="1">
      <c r="A5" s="297" t="s">
        <v>1571</v>
      </c>
      <c r="B5" s="191">
        <f>SUM(B6:B11)</f>
        <v>5000</v>
      </c>
      <c r="C5" s="191">
        <f>SUM(C6:C11)</f>
        <v>5000</v>
      </c>
      <c r="D5" s="298">
        <f>(C5/B5-1)*100</f>
        <v>0</v>
      </c>
    </row>
    <row r="6" spans="1:4" s="270" customFormat="1" ht="21.95" customHeight="1">
      <c r="A6" s="297" t="s">
        <v>1572</v>
      </c>
      <c r="B6" s="299"/>
      <c r="C6" s="299"/>
      <c r="D6" s="300"/>
    </row>
    <row r="7" spans="1:4" s="270" customFormat="1" ht="21.95" customHeight="1">
      <c r="A7" s="297" t="s">
        <v>1573</v>
      </c>
      <c r="B7" s="299">
        <v>5000</v>
      </c>
      <c r="C7" s="299">
        <v>5000</v>
      </c>
      <c r="D7" s="300"/>
    </row>
    <row r="8" spans="1:4" s="270" customFormat="1" ht="21.95" customHeight="1">
      <c r="A8" s="297" t="s">
        <v>1574</v>
      </c>
      <c r="B8" s="299"/>
      <c r="C8" s="299"/>
      <c r="D8" s="300"/>
    </row>
    <row r="9" spans="1:4" s="270" customFormat="1" ht="21.95" customHeight="1">
      <c r="A9" s="297" t="s">
        <v>1575</v>
      </c>
      <c r="B9" s="299"/>
      <c r="C9" s="299"/>
      <c r="D9" s="300"/>
    </row>
    <row r="10" spans="1:4" s="270" customFormat="1" ht="21.95" customHeight="1">
      <c r="A10" s="297" t="s">
        <v>1576</v>
      </c>
      <c r="B10" s="299"/>
      <c r="C10" s="299"/>
      <c r="D10" s="300"/>
    </row>
    <row r="11" spans="1:4" s="270" customFormat="1" ht="21.95" customHeight="1">
      <c r="A11" s="301" t="s">
        <v>1577</v>
      </c>
      <c r="B11" s="302"/>
      <c r="C11" s="302"/>
      <c r="D11" s="300"/>
    </row>
    <row r="12" spans="1:4" s="270" customFormat="1" ht="21.95" customHeight="1">
      <c r="A12" s="297" t="s">
        <v>1578</v>
      </c>
      <c r="B12" s="303"/>
      <c r="C12" s="303"/>
      <c r="D12" s="300"/>
    </row>
    <row r="13" spans="1:4" s="270" customFormat="1" ht="21.95" customHeight="1">
      <c r="A13" s="297" t="s">
        <v>1579</v>
      </c>
      <c r="B13" s="303"/>
      <c r="C13" s="303"/>
      <c r="D13" s="300"/>
    </row>
    <row r="14" spans="1:4" s="270" customFormat="1" ht="21.95" customHeight="1">
      <c r="A14" s="297" t="s">
        <v>1580</v>
      </c>
      <c r="B14" s="303"/>
      <c r="C14" s="303"/>
      <c r="D14" s="300"/>
    </row>
    <row r="15" spans="1:4" s="270" customFormat="1" ht="21.95" customHeight="1">
      <c r="A15" s="297" t="s">
        <v>1581</v>
      </c>
      <c r="B15" s="302"/>
      <c r="C15" s="302"/>
      <c r="D15" s="300"/>
    </row>
    <row r="16" spans="1:4" s="270" customFormat="1" ht="21.95" customHeight="1">
      <c r="A16" s="297" t="s">
        <v>1582</v>
      </c>
      <c r="B16" s="302"/>
      <c r="C16" s="302"/>
      <c r="D16" s="300"/>
    </row>
    <row r="17" spans="1:4" s="270" customFormat="1" ht="21.95" customHeight="1">
      <c r="A17" s="297" t="s">
        <v>1583</v>
      </c>
      <c r="B17" s="302"/>
      <c r="C17" s="302"/>
      <c r="D17" s="300"/>
    </row>
    <row r="18" spans="1:4" s="270" customFormat="1" ht="21.95" customHeight="1">
      <c r="A18" s="297" t="s">
        <v>1584</v>
      </c>
      <c r="B18" s="302"/>
      <c r="C18" s="302"/>
      <c r="D18" s="300"/>
    </row>
    <row r="19" spans="1:4" s="270" customFormat="1" ht="21.95" customHeight="1">
      <c r="A19" s="297" t="s">
        <v>1585</v>
      </c>
      <c r="B19" s="302"/>
      <c r="C19" s="302"/>
      <c r="D19" s="300"/>
    </row>
    <row r="20" spans="1:4" s="270" customFormat="1" ht="21.95" customHeight="1">
      <c r="A20" s="297" t="s">
        <v>1586</v>
      </c>
      <c r="B20" s="302"/>
      <c r="C20" s="302"/>
      <c r="D20" s="300"/>
    </row>
    <row r="21" spans="1:4" s="270" customFormat="1" ht="21.95" customHeight="1">
      <c r="A21" s="297" t="s">
        <v>1587</v>
      </c>
      <c r="B21" s="302"/>
      <c r="C21" s="302"/>
      <c r="D21" s="300"/>
    </row>
    <row r="22" spans="1:4" s="270" customFormat="1" ht="21.95" customHeight="1">
      <c r="A22" s="297" t="s">
        <v>1588</v>
      </c>
      <c r="B22" s="302"/>
      <c r="C22" s="302"/>
      <c r="D22" s="300"/>
    </row>
    <row r="23" spans="1:4" s="271" customFormat="1" ht="21.95" customHeight="1">
      <c r="A23" s="304" t="s">
        <v>1456</v>
      </c>
      <c r="B23" s="191">
        <f>B5+B12</f>
        <v>5000</v>
      </c>
      <c r="C23" s="191">
        <f>C5+C12</f>
        <v>5000</v>
      </c>
      <c r="D23" s="298">
        <f>(C23/B23-1)*100</f>
        <v>0</v>
      </c>
    </row>
    <row r="24" spans="1:4" s="271" customFormat="1" ht="21.95" customHeight="1">
      <c r="A24" s="305" t="s">
        <v>337</v>
      </c>
      <c r="B24" s="191">
        <f>B25+B27</f>
        <v>485</v>
      </c>
      <c r="C24" s="191">
        <f>C25+C27</f>
        <v>500</v>
      </c>
      <c r="D24" s="306"/>
    </row>
    <row r="25" spans="1:4" s="271" customFormat="1" ht="21.95" customHeight="1">
      <c r="A25" s="307" t="s">
        <v>1459</v>
      </c>
      <c r="B25" s="299">
        <v>485</v>
      </c>
      <c r="C25" s="299">
        <v>500</v>
      </c>
      <c r="D25" s="300"/>
    </row>
    <row r="26" spans="1:4" s="271" customFormat="1" ht="21.95" customHeight="1">
      <c r="A26" s="307" t="s">
        <v>382</v>
      </c>
      <c r="B26" s="299"/>
      <c r="C26" s="299"/>
      <c r="D26" s="300"/>
    </row>
    <row r="27" spans="1:4" s="270" customFormat="1" ht="21.95" customHeight="1">
      <c r="A27" s="307" t="s">
        <v>344</v>
      </c>
      <c r="B27" s="299"/>
      <c r="C27" s="299"/>
      <c r="D27" s="300"/>
    </row>
    <row r="28" spans="1:4" s="270" customFormat="1" ht="21.95" customHeight="1">
      <c r="A28" s="308" t="s">
        <v>345</v>
      </c>
      <c r="B28" s="191">
        <f>B23+B24</f>
        <v>5485</v>
      </c>
      <c r="C28" s="191">
        <f>C23+C24</f>
        <v>5500</v>
      </c>
      <c r="D28" s="298">
        <f>(C28/B28-1)*100</f>
        <v>0.27347310847767314</v>
      </c>
    </row>
    <row r="29" spans="1:4" s="272" customFormat="1" ht="12"/>
    <row r="30" spans="1:4" s="272" customFormat="1" ht="12"/>
    <row r="31" spans="1:4" s="272" customFormat="1" ht="12"/>
    <row r="32" spans="1:4" s="272" customFormat="1" ht="12"/>
    <row r="33" s="272" customFormat="1" ht="12"/>
    <row r="34" s="272" customFormat="1" ht="12"/>
    <row r="35" s="272" customFormat="1" ht="12"/>
    <row r="36" s="272" customFormat="1" ht="12"/>
    <row r="37" s="272" customFormat="1" ht="12"/>
    <row r="38" s="272" customFormat="1" ht="12"/>
    <row r="39" s="272" customFormat="1" ht="12"/>
    <row r="40" s="272" customFormat="1" ht="12"/>
    <row r="41" s="272" customFormat="1" ht="12"/>
    <row r="42" s="272" customFormat="1" ht="12"/>
    <row r="43" s="272" customFormat="1" ht="12"/>
    <row r="44" s="272" customFormat="1" ht="12"/>
    <row r="45" s="272" customFormat="1" ht="12"/>
    <row r="46" s="272" customFormat="1" ht="12"/>
    <row r="47" s="272" customFormat="1" ht="12"/>
    <row r="48" s="272" customFormat="1" ht="12"/>
    <row r="49" s="272" customFormat="1" ht="12"/>
    <row r="50" s="272" customFormat="1" ht="12"/>
    <row r="51" s="272" customFormat="1" ht="12"/>
    <row r="52" s="272" customFormat="1" ht="12"/>
    <row r="53" s="272" customFormat="1" ht="12"/>
    <row r="54" s="272" customFormat="1" ht="12"/>
    <row r="55" s="272" customFormat="1" ht="12"/>
    <row r="56" s="272" customFormat="1" ht="12"/>
    <row r="57" s="272" customFormat="1" ht="12"/>
    <row r="58" s="272" customFormat="1" ht="12"/>
    <row r="59" s="272" customFormat="1" ht="12"/>
    <row r="60" s="272" customFormat="1" ht="12"/>
    <row r="61" s="272" customFormat="1" ht="12"/>
    <row r="62" s="272" customFormat="1" ht="12"/>
    <row r="63" s="272" customFormat="1" ht="12"/>
    <row r="64" s="272" customFormat="1" ht="12"/>
    <row r="65" s="272" customFormat="1" ht="12"/>
    <row r="66" s="272" customFormat="1" ht="12"/>
    <row r="67" s="272" customFormat="1" ht="12"/>
    <row r="68" s="272" customFormat="1" ht="12"/>
    <row r="69" s="272" customFormat="1" ht="12"/>
    <row r="70" s="272" customFormat="1" ht="12"/>
    <row r="71" s="272" customFormat="1" ht="12"/>
    <row r="72" s="272" customFormat="1" ht="12"/>
    <row r="73" s="272" customFormat="1" ht="12"/>
    <row r="74" s="272" customFormat="1" ht="12"/>
    <row r="75" s="272" customFormat="1" ht="12"/>
    <row r="76" s="272" customFormat="1" ht="12"/>
    <row r="77" s="272" customFormat="1" ht="12"/>
    <row r="78" s="272" customFormat="1" ht="12"/>
    <row r="79" s="272" customFormat="1" ht="12"/>
    <row r="80" s="272" customFormat="1" ht="12"/>
    <row r="81" s="272" customFormat="1" ht="12"/>
    <row r="82" s="272" customFormat="1" ht="12"/>
    <row r="83" s="272" customFormat="1" ht="12"/>
    <row r="84" s="272" customFormat="1" ht="12"/>
    <row r="85" s="272" customFormat="1" ht="12"/>
    <row r="86" s="272" customFormat="1" ht="12"/>
    <row r="87" s="272" customFormat="1" ht="12"/>
    <row r="88" s="272" customFormat="1" ht="12"/>
    <row r="89" s="272" customFormat="1" ht="12"/>
    <row r="90" s="272" customFormat="1" ht="12"/>
    <row r="91" s="272" customFormat="1" ht="12"/>
    <row r="92" s="272" customFormat="1" ht="12"/>
    <row r="93" s="272" customFormat="1" ht="12"/>
    <row r="94" s="272" customFormat="1" ht="12"/>
    <row r="95" s="272" customFormat="1" ht="12"/>
    <row r="96" s="272" customFormat="1" ht="12"/>
    <row r="97" s="272" customFormat="1" ht="12"/>
    <row r="98" s="272" customFormat="1" ht="12"/>
    <row r="99" s="272" customFormat="1" ht="12"/>
    <row r="100" s="272" customFormat="1" ht="12"/>
    <row r="101" s="272" customFormat="1" ht="12"/>
    <row r="102" s="272" customFormat="1" ht="12"/>
    <row r="103" s="272" customFormat="1" ht="12"/>
    <row r="104" s="272" customFormat="1" ht="12"/>
    <row r="105" s="272" customFormat="1" ht="12"/>
    <row r="106" s="272" customFormat="1" ht="12"/>
    <row r="107" s="272" customFormat="1" ht="12"/>
    <row r="108" s="272" customFormat="1" ht="12"/>
    <row r="109" s="272" customFormat="1" ht="12"/>
    <row r="110" s="272" customFormat="1" ht="12"/>
    <row r="111" s="272" customFormat="1" ht="12"/>
    <row r="112" s="272" customFormat="1" ht="12"/>
    <row r="113" s="272" customFormat="1" ht="12"/>
    <row r="114" s="272" customFormat="1" ht="12"/>
    <row r="115" s="272" customFormat="1" ht="12"/>
    <row r="116" s="272" customFormat="1" ht="12"/>
    <row r="117" s="272" customFormat="1" ht="12"/>
    <row r="118" s="272" customFormat="1" ht="12"/>
    <row r="119" s="272" customFormat="1" ht="12"/>
    <row r="120" s="272" customFormat="1" ht="12"/>
    <row r="121" s="272" customFormat="1" ht="12"/>
    <row r="122" s="272" customFormat="1" ht="12"/>
    <row r="123" s="272" customFormat="1" ht="12"/>
    <row r="124" s="272" customFormat="1" ht="12"/>
    <row r="125" s="272" customFormat="1" ht="12"/>
    <row r="126" s="272" customFormat="1" ht="12"/>
    <row r="127" s="272" customFormat="1" ht="12"/>
    <row r="128" s="272" customFormat="1" ht="12"/>
    <row r="129" s="272" customFormat="1" ht="12"/>
    <row r="130" s="272" customFormat="1" ht="12"/>
    <row r="131" s="272" customFormat="1" ht="12"/>
    <row r="132" s="272" customFormat="1" ht="12"/>
    <row r="133" s="272" customFormat="1" ht="12"/>
    <row r="134" s="272" customFormat="1" ht="12"/>
    <row r="135" s="272" customFormat="1" ht="12"/>
    <row r="136" s="272" customFormat="1" ht="12"/>
    <row r="137" s="272" customFormat="1" ht="12"/>
    <row r="138" s="272" customFormat="1" ht="12"/>
    <row r="139" s="272" customFormat="1" ht="12"/>
    <row r="140" s="272" customFormat="1" ht="12"/>
    <row r="141" s="272" customFormat="1" ht="12"/>
    <row r="142" s="272" customFormat="1" ht="12"/>
    <row r="143" s="272" customFormat="1" ht="12"/>
    <row r="144" s="272" customFormat="1" ht="12"/>
    <row r="145" s="272" customFormat="1" ht="12"/>
    <row r="146" s="272" customFormat="1" ht="12"/>
    <row r="147" s="272" customFormat="1" ht="12"/>
    <row r="148" s="272" customFormat="1" ht="12"/>
    <row r="149" s="272" customFormat="1" ht="12"/>
    <row r="150" s="272" customFormat="1" ht="12"/>
    <row r="151" s="272" customFormat="1" ht="12"/>
    <row r="152" s="272" customFormat="1" ht="12"/>
    <row r="153" s="272" customFormat="1" ht="12"/>
    <row r="154" s="272" customFormat="1" ht="12"/>
    <row r="155" s="272" customFormat="1" ht="12"/>
    <row r="156" s="272" customFormat="1" ht="12"/>
    <row r="157" s="272" customFormat="1" ht="12"/>
    <row r="158" s="272" customFormat="1" ht="12"/>
    <row r="159" s="272" customFormat="1" ht="12"/>
    <row r="160" s="272" customFormat="1" ht="12"/>
    <row r="161" s="272" customFormat="1" ht="12"/>
    <row r="162" s="272" customFormat="1" ht="12"/>
    <row r="163" s="272" customFormat="1" ht="12"/>
    <row r="164" s="272" customFormat="1" ht="12"/>
    <row r="165" s="272" customFormat="1" ht="12"/>
    <row r="166" s="272" customFormat="1" ht="12"/>
    <row r="167" s="272" customFormat="1" ht="12"/>
    <row r="168" s="272" customFormat="1" ht="12"/>
    <row r="169" s="272" customFormat="1" ht="12"/>
    <row r="170" s="272" customFormat="1" ht="12"/>
    <row r="171" s="272" customFormat="1" ht="12"/>
    <row r="172" s="272" customFormat="1" ht="12"/>
    <row r="173" s="272" customFormat="1" ht="12"/>
    <row r="174" s="272" customFormat="1" ht="12"/>
    <row r="175" s="272" customFormat="1" ht="12"/>
    <row r="176" s="272" customFormat="1" ht="12"/>
    <row r="177" s="272" customFormat="1" ht="12"/>
    <row r="178" s="272" customFormat="1" ht="12"/>
    <row r="179" s="272" customFormat="1" ht="12"/>
    <row r="180" s="272" customFormat="1" ht="12"/>
    <row r="181" s="272" customFormat="1" ht="12"/>
    <row r="182" s="272" customFormat="1" ht="12"/>
    <row r="183" s="272" customFormat="1" ht="12"/>
    <row r="184" s="272" customFormat="1" ht="12"/>
    <row r="185" s="272" customFormat="1" ht="12"/>
    <row r="186" s="272" customFormat="1" ht="12"/>
    <row r="187" s="272" customFormat="1" ht="12"/>
    <row r="188" s="272" customFormat="1" ht="12"/>
    <row r="189" s="272" customFormat="1" ht="12"/>
    <row r="190" s="272" customFormat="1" ht="12"/>
    <row r="191" s="272" customFormat="1" ht="12"/>
    <row r="192" s="272" customFormat="1" ht="12"/>
    <row r="193" s="272" customFormat="1" ht="12"/>
  </sheetData>
  <mergeCells count="1">
    <mergeCell ref="A2:D2"/>
  </mergeCells>
  <phoneticPr fontId="74" type="noConversion"/>
  <printOptions horizontalCentered="1"/>
  <pageMargins left="0.39370078740157499" right="0.39370078740157499" top="0.78740157480314998" bottom="0.78740157480314998" header="0.31496062992126" footer="0.31496062992126"/>
  <pageSetup paperSize="9" scale="94" orientation="portrait" useFirstPageNumber="1" errors="NA"/>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D181"/>
  <sheetViews>
    <sheetView showZeros="0" workbookViewId="0">
      <selection activeCell="F13" sqref="F13"/>
    </sheetView>
  </sheetViews>
  <sheetFormatPr defaultColWidth="8.85546875" defaultRowHeight="14.25"/>
  <cols>
    <col min="1" max="1" width="58" style="273" customWidth="1"/>
    <col min="2" max="2" width="17" style="273" customWidth="1"/>
    <col min="3" max="3" width="16.140625" style="273" customWidth="1"/>
    <col min="4" max="4" width="18.28515625" style="273" customWidth="1"/>
    <col min="5" max="15" width="10.28515625" style="273"/>
    <col min="16" max="143" width="9.140625" style="273"/>
    <col min="144" max="156" width="10.28515625" style="273"/>
    <col min="157" max="240" width="9.140625" style="273"/>
    <col min="241" max="16384" width="8.85546875" style="273"/>
  </cols>
  <sheetData>
    <row r="1" spans="1:4" ht="24" customHeight="1">
      <c r="A1" s="274" t="s">
        <v>1602</v>
      </c>
      <c r="B1" s="246"/>
      <c r="C1" s="246"/>
      <c r="D1" s="246"/>
    </row>
    <row r="2" spans="1:4" s="242" customFormat="1" ht="24" customHeight="1">
      <c r="A2" s="721" t="s">
        <v>248</v>
      </c>
      <c r="B2" s="721"/>
      <c r="C2" s="721"/>
      <c r="D2" s="721"/>
    </row>
    <row r="3" spans="1:4" s="243" customFormat="1" ht="24" customHeight="1">
      <c r="A3" s="722" t="s">
        <v>307</v>
      </c>
      <c r="B3" s="722"/>
      <c r="C3" s="722"/>
      <c r="D3" s="722"/>
    </row>
    <row r="4" spans="1:4" s="270" customFormat="1" ht="27.95" customHeight="1">
      <c r="A4" s="275" t="s">
        <v>308</v>
      </c>
      <c r="B4" s="276" t="s">
        <v>309</v>
      </c>
      <c r="C4" s="276" t="s">
        <v>310</v>
      </c>
      <c r="D4" s="277" t="s">
        <v>380</v>
      </c>
    </row>
    <row r="5" spans="1:4" s="270" customFormat="1" ht="27.95" customHeight="1">
      <c r="A5" s="278" t="s">
        <v>1590</v>
      </c>
      <c r="B5" s="279">
        <f>SUM(B6:B12)</f>
        <v>3371</v>
      </c>
      <c r="C5" s="279">
        <f>SUM(C6:C12)</f>
        <v>3400</v>
      </c>
      <c r="D5" s="280">
        <f>(C5/B5-1)*100</f>
        <v>0.86027884900623497</v>
      </c>
    </row>
    <row r="6" spans="1:4" s="270" customFormat="1" ht="27.95" customHeight="1">
      <c r="A6" s="278" t="s">
        <v>1591</v>
      </c>
      <c r="B6" s="281"/>
      <c r="C6" s="281"/>
      <c r="D6" s="280"/>
    </row>
    <row r="7" spans="1:4" s="270" customFormat="1" ht="27.95" customHeight="1">
      <c r="A7" s="278" t="s">
        <v>1592</v>
      </c>
      <c r="B7" s="281"/>
      <c r="C7" s="281"/>
      <c r="D7" s="280"/>
    </row>
    <row r="8" spans="1:4" s="270" customFormat="1" ht="27.95" customHeight="1">
      <c r="A8" s="282" t="s">
        <v>1593</v>
      </c>
      <c r="B8" s="283"/>
      <c r="C8" s="283"/>
      <c r="D8" s="280"/>
    </row>
    <row r="9" spans="1:4" s="270" customFormat="1" ht="27.95" customHeight="1">
      <c r="A9" s="282" t="s">
        <v>1594</v>
      </c>
      <c r="B9" s="282">
        <v>518</v>
      </c>
      <c r="C9" s="282">
        <v>550</v>
      </c>
      <c r="D9" s="284">
        <f>(C9/B9-1)*100</f>
        <v>6.1776061776061901</v>
      </c>
    </row>
    <row r="10" spans="1:4" s="270" customFormat="1" ht="27.95" customHeight="1">
      <c r="A10" s="282" t="s">
        <v>1595</v>
      </c>
      <c r="B10" s="282"/>
      <c r="C10" s="282"/>
      <c r="D10" s="284"/>
    </row>
    <row r="11" spans="1:4" s="270" customFormat="1" ht="27.95" customHeight="1">
      <c r="A11" s="282" t="s">
        <v>1596</v>
      </c>
      <c r="B11" s="282">
        <v>853</v>
      </c>
      <c r="C11" s="282">
        <v>850</v>
      </c>
      <c r="D11" s="284">
        <f>(C11/B11-1)*100</f>
        <v>-0.35169988276670899</v>
      </c>
    </row>
    <row r="12" spans="1:4" s="271" customFormat="1" ht="27.95" customHeight="1">
      <c r="A12" s="278" t="s">
        <v>1597</v>
      </c>
      <c r="B12" s="282">
        <v>2000</v>
      </c>
      <c r="C12" s="282">
        <v>2000</v>
      </c>
      <c r="D12" s="280"/>
    </row>
    <row r="13" spans="1:4" s="270" customFormat="1" ht="27.95" customHeight="1">
      <c r="A13" s="278" t="s">
        <v>1598</v>
      </c>
      <c r="B13" s="282">
        <v>114</v>
      </c>
      <c r="C13" s="282">
        <v>100</v>
      </c>
      <c r="D13" s="280"/>
    </row>
    <row r="14" spans="1:4" s="270" customFormat="1" ht="27.95" customHeight="1">
      <c r="A14" s="214" t="s">
        <v>1599</v>
      </c>
      <c r="B14" s="286">
        <f>B13+B5</f>
        <v>3485</v>
      </c>
      <c r="C14" s="286">
        <f>C13+C5</f>
        <v>3500</v>
      </c>
      <c r="D14" s="280">
        <f>(C14/B14-1)*100</f>
        <v>0.43041606886657924</v>
      </c>
    </row>
    <row r="15" spans="1:4" s="270" customFormat="1" ht="27.95" customHeight="1">
      <c r="A15" s="285" t="s">
        <v>372</v>
      </c>
      <c r="B15" s="286">
        <f>SUM(B16:B18)</f>
        <v>2000</v>
      </c>
      <c r="C15" s="286">
        <f>SUM(C17:C18)</f>
        <v>2000</v>
      </c>
      <c r="D15" s="287"/>
    </row>
    <row r="16" spans="1:4" s="270" customFormat="1" ht="27.95" customHeight="1">
      <c r="A16" s="288" t="s">
        <v>1603</v>
      </c>
      <c r="B16" s="286"/>
      <c r="C16" s="286"/>
      <c r="D16" s="287"/>
    </row>
    <row r="17" spans="1:4" s="272" customFormat="1" ht="31.5" customHeight="1">
      <c r="A17" s="278" t="s">
        <v>1483</v>
      </c>
      <c r="B17" s="289">
        <v>2000</v>
      </c>
      <c r="C17" s="289">
        <v>2000</v>
      </c>
      <c r="D17" s="290"/>
    </row>
    <row r="18" spans="1:4" s="272" customFormat="1" ht="28.5" customHeight="1">
      <c r="A18" s="278" t="s">
        <v>377</v>
      </c>
      <c r="B18" s="291"/>
      <c r="C18" s="291"/>
      <c r="D18" s="290"/>
    </row>
    <row r="19" spans="1:4" s="272" customFormat="1" ht="28.5" customHeight="1">
      <c r="A19" s="292" t="s">
        <v>378</v>
      </c>
      <c r="B19" s="286">
        <f>B15+B14</f>
        <v>5485</v>
      </c>
      <c r="C19" s="286">
        <f>C15+C14</f>
        <v>5500</v>
      </c>
      <c r="D19" s="287"/>
    </row>
    <row r="20" spans="1:4" s="272" customFormat="1" ht="12"/>
    <row r="21" spans="1:4" s="272" customFormat="1" ht="12"/>
    <row r="22" spans="1:4" s="272" customFormat="1" ht="12"/>
    <row r="23" spans="1:4" s="272" customFormat="1" ht="12"/>
    <row r="24" spans="1:4" s="272" customFormat="1" ht="12"/>
    <row r="25" spans="1:4" s="272" customFormat="1" ht="12"/>
    <row r="26" spans="1:4" s="272" customFormat="1" ht="12"/>
    <row r="27" spans="1:4" s="272" customFormat="1" ht="12"/>
    <row r="28" spans="1:4" s="272" customFormat="1" ht="12"/>
    <row r="29" spans="1:4" s="272" customFormat="1" ht="12"/>
    <row r="30" spans="1:4" s="272" customFormat="1" ht="12"/>
    <row r="31" spans="1:4" s="272" customFormat="1" ht="12"/>
    <row r="32" spans="1:4" s="272" customFormat="1" ht="12"/>
    <row r="33" s="272" customFormat="1" ht="12"/>
    <row r="34" s="272" customFormat="1" ht="12"/>
    <row r="35" s="272" customFormat="1" ht="12"/>
    <row r="36" s="272" customFormat="1" ht="12"/>
    <row r="37" s="272" customFormat="1" ht="12"/>
    <row r="38" s="272" customFormat="1" ht="12"/>
    <row r="39" s="272" customFormat="1" ht="12"/>
    <row r="40" s="272" customFormat="1" ht="12"/>
    <row r="41" s="272" customFormat="1" ht="12"/>
    <row r="42" s="272" customFormat="1" ht="12"/>
    <row r="43" s="272" customFormat="1" ht="12"/>
    <row r="44" s="272" customFormat="1" ht="12"/>
    <row r="45" s="272" customFormat="1" ht="12"/>
    <row r="46" s="272" customFormat="1" ht="12"/>
    <row r="47" s="272" customFormat="1" ht="12"/>
    <row r="48" s="272" customFormat="1" ht="12"/>
    <row r="49" s="272" customFormat="1" ht="12"/>
    <row r="50" s="272" customFormat="1" ht="12"/>
    <row r="51" s="272" customFormat="1" ht="12"/>
    <row r="52" s="272" customFormat="1" ht="12"/>
    <row r="53" s="272" customFormat="1" ht="12"/>
    <row r="54" s="272" customFormat="1" ht="12"/>
    <row r="55" s="272" customFormat="1" ht="12"/>
    <row r="56" s="272" customFormat="1" ht="12"/>
    <row r="57" s="272" customFormat="1" ht="12"/>
    <row r="58" s="272" customFormat="1" ht="12"/>
    <row r="59" s="272" customFormat="1" ht="12"/>
    <row r="60" s="272" customFormat="1" ht="12"/>
    <row r="61" s="272" customFormat="1" ht="12"/>
    <row r="62" s="272" customFormat="1" ht="12"/>
    <row r="63" s="272" customFormat="1" ht="12"/>
    <row r="64" s="272" customFormat="1" ht="12"/>
    <row r="65" s="272" customFormat="1" ht="12"/>
    <row r="66" s="272" customFormat="1" ht="12"/>
    <row r="67" s="272" customFormat="1" ht="12"/>
    <row r="68" s="272" customFormat="1" ht="12"/>
    <row r="69" s="272" customFormat="1" ht="12"/>
    <row r="70" s="272" customFormat="1" ht="12"/>
    <row r="71" s="272" customFormat="1" ht="12"/>
    <row r="72" s="272" customFormat="1" ht="12"/>
    <row r="73" s="272" customFormat="1" ht="12"/>
    <row r="74" s="272" customFormat="1" ht="12"/>
    <row r="75" s="272" customFormat="1" ht="12"/>
    <row r="76" s="272" customFormat="1" ht="12"/>
    <row r="77" s="272" customFormat="1" ht="12"/>
    <row r="78" s="272" customFormat="1" ht="12"/>
    <row r="79" s="272" customFormat="1" ht="12"/>
    <row r="80" s="272" customFormat="1" ht="12"/>
    <row r="81" s="272" customFormat="1" ht="12"/>
    <row r="82" s="272" customFormat="1" ht="12"/>
    <row r="83" s="272" customFormat="1" ht="12"/>
    <row r="84" s="272" customFormat="1" ht="12"/>
    <row r="85" s="272" customFormat="1" ht="12"/>
    <row r="86" s="272" customFormat="1" ht="12"/>
    <row r="87" s="272" customFormat="1" ht="12"/>
    <row r="88" s="272" customFormat="1" ht="12"/>
    <row r="89" s="272" customFormat="1" ht="12"/>
    <row r="90" s="272" customFormat="1" ht="12"/>
    <row r="91" s="272" customFormat="1" ht="12"/>
    <row r="92" s="272" customFormat="1" ht="12"/>
    <row r="93" s="272" customFormat="1" ht="12"/>
    <row r="94" s="272" customFormat="1" ht="12"/>
    <row r="95" s="272" customFormat="1" ht="12"/>
    <row r="96" s="272" customFormat="1" ht="12"/>
    <row r="97" s="272" customFormat="1" ht="12"/>
    <row r="98" s="272" customFormat="1" ht="12"/>
    <row r="99" s="272" customFormat="1" ht="12"/>
    <row r="100" s="272" customFormat="1" ht="12"/>
    <row r="101" s="272" customFormat="1" ht="12"/>
    <row r="102" s="272" customFormat="1" ht="12"/>
    <row r="103" s="272" customFormat="1" ht="12"/>
    <row r="104" s="272" customFormat="1" ht="12"/>
    <row r="105" s="272" customFormat="1" ht="12"/>
    <row r="106" s="272" customFormat="1" ht="12"/>
    <row r="107" s="272" customFormat="1" ht="12"/>
    <row r="108" s="272" customFormat="1" ht="12"/>
    <row r="109" s="272" customFormat="1" ht="12"/>
    <row r="110" s="272" customFormat="1" ht="12"/>
    <row r="111" s="272" customFormat="1" ht="12"/>
    <row r="112" s="272" customFormat="1" ht="12"/>
    <row r="113" s="272" customFormat="1" ht="12"/>
    <row r="114" s="272" customFormat="1" ht="12"/>
    <row r="115" s="272" customFormat="1" ht="12"/>
    <row r="116" s="272" customFormat="1" ht="12"/>
    <row r="117" s="272" customFormat="1" ht="12"/>
    <row r="118" s="272" customFormat="1" ht="12"/>
    <row r="119" s="272" customFormat="1" ht="12"/>
    <row r="120" s="272" customFormat="1" ht="12"/>
    <row r="121" s="272" customFormat="1" ht="12"/>
    <row r="122" s="272" customFormat="1" ht="12"/>
    <row r="123" s="272" customFormat="1" ht="12"/>
    <row r="124" s="272" customFormat="1" ht="12"/>
    <row r="125" s="272" customFormat="1" ht="12"/>
    <row r="126" s="272" customFormat="1" ht="12"/>
    <row r="127" s="272" customFormat="1" ht="12"/>
    <row r="128" s="272" customFormat="1" ht="12"/>
    <row r="129" s="272" customFormat="1" ht="12"/>
    <row r="130" s="272" customFormat="1" ht="12"/>
    <row r="131" s="272" customFormat="1" ht="12"/>
    <row r="132" s="272" customFormat="1" ht="12"/>
    <row r="133" s="272" customFormat="1" ht="12"/>
    <row r="134" s="272" customFormat="1" ht="12"/>
    <row r="135" s="272" customFormat="1" ht="12"/>
    <row r="136" s="272" customFormat="1" ht="12"/>
    <row r="137" s="272" customFormat="1" ht="12"/>
    <row r="138" s="272" customFormat="1" ht="12"/>
    <row r="139" s="272" customFormat="1" ht="12"/>
    <row r="140" s="272" customFormat="1" ht="12"/>
    <row r="141" s="272" customFormat="1" ht="12"/>
    <row r="142" s="272" customFormat="1" ht="12"/>
    <row r="143" s="272" customFormat="1" ht="12"/>
    <row r="144" s="272" customFormat="1" ht="12"/>
    <row r="145" s="272" customFormat="1" ht="12"/>
    <row r="146" s="272" customFormat="1" ht="12"/>
    <row r="147" s="272" customFormat="1" ht="12"/>
    <row r="148" s="272" customFormat="1" ht="12"/>
    <row r="149" s="272" customFormat="1" ht="12"/>
    <row r="150" s="272" customFormat="1" ht="12"/>
    <row r="151" s="272" customFormat="1" ht="12"/>
    <row r="152" s="272" customFormat="1" ht="12"/>
    <row r="153" s="272" customFormat="1" ht="12"/>
    <row r="154" s="272" customFormat="1" ht="12"/>
    <row r="155" s="272" customFormat="1" ht="12"/>
    <row r="156" s="272" customFormat="1" ht="12"/>
    <row r="157" s="272" customFormat="1" ht="12"/>
    <row r="158" s="272" customFormat="1" ht="12"/>
    <row r="159" s="272" customFormat="1" ht="12"/>
    <row r="160" s="272" customFormat="1" ht="12"/>
    <row r="161" s="272" customFormat="1" ht="12"/>
    <row r="162" s="272" customFormat="1" ht="12"/>
    <row r="163" s="272" customFormat="1" ht="12"/>
    <row r="164" s="272" customFormat="1" ht="12"/>
    <row r="165" s="272" customFormat="1" ht="12"/>
    <row r="166" s="272" customFormat="1" ht="12"/>
    <row r="167" s="272" customFormat="1" ht="12"/>
    <row r="168" s="272" customFormat="1" ht="12"/>
    <row r="169" s="272" customFormat="1" ht="12"/>
    <row r="170" s="272" customFormat="1" ht="12"/>
    <row r="171" s="272" customFormat="1" ht="12"/>
    <row r="172" s="272" customFormat="1" ht="12"/>
    <row r="173" s="272" customFormat="1" ht="12"/>
    <row r="174" s="272" customFormat="1" ht="12"/>
    <row r="175" s="272" customFormat="1" ht="12"/>
    <row r="176" s="272" customFormat="1" ht="12"/>
    <row r="177" s="272" customFormat="1" ht="12"/>
    <row r="178" s="272" customFormat="1" ht="12"/>
    <row r="179" s="272" customFormat="1" ht="12"/>
    <row r="180" s="272" customFormat="1" ht="12"/>
    <row r="181" s="272" customFormat="1" ht="12"/>
  </sheetData>
  <mergeCells count="2">
    <mergeCell ref="A2:D2"/>
    <mergeCell ref="A3:D3"/>
  </mergeCells>
  <phoneticPr fontId="74" type="noConversion"/>
  <printOptions horizontalCentered="1"/>
  <pageMargins left="0.59055118110236204" right="0.59055118110236204" top="0.78740157480314998" bottom="0.78740157480314998" header="0.31496062992126" footer="0.31496062992126"/>
  <pageSetup paperSize="9" orientation="landscape" useFirstPageNumber="1" errors="NA"/>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F59"/>
  <sheetViews>
    <sheetView workbookViewId="0">
      <selection activeCell="H7" sqref="H7"/>
    </sheetView>
  </sheetViews>
  <sheetFormatPr defaultColWidth="10" defaultRowHeight="14.25"/>
  <cols>
    <col min="1" max="1" width="17.28515625" style="37" customWidth="1"/>
    <col min="2" max="2" width="18.7109375" style="37" customWidth="1"/>
    <col min="3" max="4" width="19" style="37" customWidth="1"/>
    <col min="5" max="16384" width="10" style="37"/>
  </cols>
  <sheetData>
    <row r="1" spans="1:6" ht="18" customHeight="1">
      <c r="A1" s="169" t="s">
        <v>1604</v>
      </c>
      <c r="B1" s="169"/>
      <c r="C1" s="169"/>
      <c r="D1" s="169"/>
      <c r="E1" s="255"/>
    </row>
    <row r="2" spans="1:6" ht="56.45" customHeight="1">
      <c r="A2" s="701" t="s">
        <v>1605</v>
      </c>
      <c r="B2" s="723"/>
      <c r="C2" s="723"/>
      <c r="D2" s="723"/>
      <c r="E2" s="256"/>
    </row>
    <row r="3" spans="1:6" ht="18.95" customHeight="1">
      <c r="A3" s="257"/>
      <c r="B3" s="258"/>
      <c r="C3" s="258"/>
      <c r="D3" s="258" t="s">
        <v>307</v>
      </c>
      <c r="E3" s="259"/>
    </row>
    <row r="4" spans="1:6" ht="27" customHeight="1">
      <c r="A4" s="725" t="s">
        <v>1606</v>
      </c>
      <c r="B4" s="726" t="s">
        <v>1446</v>
      </c>
      <c r="C4" s="724" t="s">
        <v>1607</v>
      </c>
      <c r="D4" s="724"/>
      <c r="E4" s="259"/>
    </row>
    <row r="5" spans="1:6" ht="45" customHeight="1">
      <c r="A5" s="725"/>
      <c r="B5" s="726"/>
      <c r="C5" s="261" t="s">
        <v>1608</v>
      </c>
      <c r="D5" s="261" t="s">
        <v>1609</v>
      </c>
      <c r="E5" s="262"/>
    </row>
    <row r="6" spans="1:6" ht="32.450000000000003" customHeight="1">
      <c r="A6" s="263" t="s">
        <v>1439</v>
      </c>
      <c r="B6" s="264"/>
      <c r="C6" s="264"/>
      <c r="D6" s="264"/>
      <c r="E6" s="265"/>
    </row>
    <row r="7" spans="1:6" ht="32.450000000000003" customHeight="1">
      <c r="A7" s="263" t="s">
        <v>1440</v>
      </c>
      <c r="B7" s="264"/>
      <c r="C7" s="264"/>
      <c r="D7" s="264"/>
      <c r="E7" s="265"/>
    </row>
    <row r="8" spans="1:6" ht="32.450000000000003" customHeight="1">
      <c r="A8" s="263" t="s">
        <v>1441</v>
      </c>
      <c r="B8" s="264"/>
      <c r="C8" s="264"/>
      <c r="D8" s="264"/>
      <c r="E8" s="265"/>
    </row>
    <row r="9" spans="1:6" ht="32.450000000000003" customHeight="1">
      <c r="A9" s="263" t="s">
        <v>1442</v>
      </c>
      <c r="B9" s="264"/>
      <c r="C9" s="264"/>
      <c r="D9" s="264"/>
      <c r="E9" s="265"/>
    </row>
    <row r="10" spans="1:6" ht="32.450000000000003" customHeight="1">
      <c r="A10" s="263" t="s">
        <v>1443</v>
      </c>
      <c r="B10" s="264"/>
      <c r="C10" s="264"/>
      <c r="D10" s="264"/>
      <c r="E10" s="265"/>
    </row>
    <row r="11" spans="1:6" ht="32.450000000000003" customHeight="1">
      <c r="A11" s="263" t="s">
        <v>1444</v>
      </c>
      <c r="B11" s="264"/>
      <c r="C11" s="264"/>
      <c r="D11" s="264"/>
      <c r="E11" s="265"/>
    </row>
    <row r="12" spans="1:6" ht="32.450000000000003" customHeight="1">
      <c r="A12" s="263" t="s">
        <v>1445</v>
      </c>
      <c r="B12" s="264"/>
      <c r="C12" s="264"/>
      <c r="D12" s="264"/>
      <c r="E12" s="265"/>
    </row>
    <row r="13" spans="1:6" ht="32.450000000000003" customHeight="1">
      <c r="A13" s="254" t="s">
        <v>1446</v>
      </c>
      <c r="B13" s="266"/>
      <c r="C13" s="266"/>
      <c r="D13" s="266"/>
      <c r="E13" s="265"/>
      <c r="F13" s="267"/>
    </row>
    <row r="14" spans="1:6" ht="27.95" customHeight="1">
      <c r="A14" s="141" t="s">
        <v>1610</v>
      </c>
      <c r="B14" s="268"/>
      <c r="C14" s="268"/>
      <c r="D14" s="268"/>
      <c r="E14" s="269"/>
    </row>
    <row r="15" spans="1:6">
      <c r="A15" s="269"/>
      <c r="B15" s="268"/>
      <c r="C15" s="268"/>
      <c r="D15" s="268"/>
      <c r="E15" s="269"/>
    </row>
    <row r="16" spans="1:6">
      <c r="A16" s="269"/>
      <c r="B16" s="268"/>
      <c r="C16" s="268"/>
      <c r="D16" s="268"/>
      <c r="E16" s="269"/>
    </row>
    <row r="17" spans="1:5">
      <c r="A17" s="269"/>
      <c r="B17" s="268"/>
      <c r="C17" s="268"/>
      <c r="D17" s="268"/>
      <c r="E17" s="269"/>
    </row>
    <row r="18" spans="1:5">
      <c r="A18" s="269"/>
      <c r="B18" s="268"/>
      <c r="C18" s="268"/>
      <c r="D18" s="268"/>
      <c r="E18" s="269"/>
    </row>
    <row r="19" spans="1:5">
      <c r="A19" s="269"/>
      <c r="B19" s="268"/>
      <c r="C19" s="268"/>
      <c r="D19" s="268"/>
      <c r="E19" s="269"/>
    </row>
    <row r="20" spans="1:5">
      <c r="A20" s="269"/>
      <c r="B20" s="268"/>
      <c r="C20" s="268"/>
      <c r="D20" s="268"/>
      <c r="E20" s="269"/>
    </row>
    <row r="21" spans="1:5">
      <c r="A21" s="269"/>
      <c r="B21" s="268"/>
      <c r="C21" s="268"/>
      <c r="D21" s="268"/>
      <c r="E21" s="269"/>
    </row>
    <row r="22" spans="1:5">
      <c r="B22" s="268"/>
      <c r="C22" s="268"/>
      <c r="D22" s="268"/>
    </row>
    <row r="23" spans="1:5">
      <c r="A23" s="269"/>
      <c r="B23" s="268"/>
      <c r="C23" s="268"/>
      <c r="D23" s="268"/>
      <c r="E23" s="269"/>
    </row>
    <row r="24" spans="1:5">
      <c r="A24" s="269"/>
      <c r="B24" s="268"/>
      <c r="C24" s="268"/>
      <c r="D24" s="268"/>
      <c r="E24" s="269"/>
    </row>
    <row r="25" spans="1:5">
      <c r="A25" s="269"/>
      <c r="B25" s="268"/>
      <c r="C25" s="268"/>
      <c r="D25" s="268"/>
      <c r="E25" s="269"/>
    </row>
    <row r="26" spans="1:5">
      <c r="A26" s="269"/>
      <c r="B26" s="268"/>
      <c r="C26" s="268"/>
      <c r="D26" s="268"/>
      <c r="E26" s="269"/>
    </row>
    <row r="27" spans="1:5">
      <c r="A27" s="269"/>
      <c r="B27" s="268"/>
      <c r="C27" s="268"/>
      <c r="D27" s="268"/>
      <c r="E27" s="269"/>
    </row>
    <row r="28" spans="1:5">
      <c r="A28" s="269"/>
      <c r="B28" s="268"/>
      <c r="C28" s="268"/>
      <c r="D28" s="268"/>
      <c r="E28" s="269"/>
    </row>
    <row r="29" spans="1:5">
      <c r="A29" s="269"/>
      <c r="B29" s="268"/>
      <c r="C29" s="268"/>
      <c r="D29" s="268"/>
      <c r="E29" s="269"/>
    </row>
    <row r="30" spans="1:5">
      <c r="A30" s="269"/>
      <c r="B30" s="268"/>
      <c r="C30" s="268"/>
      <c r="D30" s="268"/>
      <c r="E30" s="269"/>
    </row>
    <row r="31" spans="1:5">
      <c r="B31" s="268"/>
      <c r="C31" s="268"/>
      <c r="D31" s="268"/>
    </row>
    <row r="32" spans="1:5">
      <c r="B32" s="268"/>
      <c r="C32" s="268"/>
      <c r="D32" s="268"/>
    </row>
    <row r="33" spans="2:4">
      <c r="B33" s="268"/>
      <c r="C33" s="268"/>
      <c r="D33" s="268"/>
    </row>
    <row r="34" spans="2:4">
      <c r="B34" s="268"/>
      <c r="C34" s="268"/>
      <c r="D34" s="268"/>
    </row>
    <row r="35" spans="2:4">
      <c r="B35" s="268"/>
      <c r="C35" s="268"/>
      <c r="D35" s="268"/>
    </row>
    <row r="36" spans="2:4">
      <c r="B36" s="268"/>
      <c r="C36" s="268"/>
      <c r="D36" s="268"/>
    </row>
    <row r="37" spans="2:4">
      <c r="B37" s="268"/>
      <c r="C37" s="268"/>
      <c r="D37" s="268"/>
    </row>
    <row r="38" spans="2:4">
      <c r="B38" s="268"/>
      <c r="C38" s="268"/>
      <c r="D38" s="268"/>
    </row>
    <row r="39" spans="2:4">
      <c r="B39" s="268"/>
      <c r="C39" s="268"/>
      <c r="D39" s="268"/>
    </row>
    <row r="40" spans="2:4">
      <c r="B40" s="268"/>
      <c r="C40" s="268"/>
      <c r="D40" s="268"/>
    </row>
    <row r="41" spans="2:4">
      <c r="B41" s="268"/>
      <c r="C41" s="268"/>
      <c r="D41" s="268"/>
    </row>
    <row r="42" spans="2:4">
      <c r="B42" s="268"/>
      <c r="C42" s="268"/>
      <c r="D42" s="268"/>
    </row>
    <row r="43" spans="2:4">
      <c r="B43" s="268"/>
      <c r="C43" s="268"/>
      <c r="D43" s="268"/>
    </row>
    <row r="44" spans="2:4">
      <c r="B44" s="268"/>
      <c r="C44" s="268"/>
      <c r="D44" s="268"/>
    </row>
    <row r="45" spans="2:4">
      <c r="B45" s="268"/>
      <c r="C45" s="268"/>
      <c r="D45" s="268"/>
    </row>
    <row r="46" spans="2:4">
      <c r="B46" s="268"/>
      <c r="C46" s="268"/>
      <c r="D46" s="268"/>
    </row>
    <row r="47" spans="2:4">
      <c r="B47" s="268"/>
      <c r="C47" s="268"/>
      <c r="D47" s="268"/>
    </row>
    <row r="48" spans="2:4">
      <c r="B48" s="268"/>
      <c r="C48" s="268"/>
      <c r="D48" s="268"/>
    </row>
    <row r="49" spans="2:4">
      <c r="B49" s="268"/>
      <c r="C49" s="268"/>
      <c r="D49" s="268"/>
    </row>
    <row r="50" spans="2:4">
      <c r="B50" s="268"/>
      <c r="C50" s="268"/>
      <c r="D50" s="268"/>
    </row>
    <row r="51" spans="2:4">
      <c r="B51" s="268"/>
      <c r="C51" s="268"/>
      <c r="D51" s="268"/>
    </row>
    <row r="52" spans="2:4">
      <c r="B52" s="268"/>
      <c r="C52" s="268"/>
      <c r="D52" s="268"/>
    </row>
    <row r="53" spans="2:4">
      <c r="B53" s="268"/>
      <c r="C53" s="268"/>
      <c r="D53" s="268"/>
    </row>
    <row r="54" spans="2:4">
      <c r="B54" s="268"/>
      <c r="C54" s="268"/>
      <c r="D54" s="268"/>
    </row>
    <row r="55" spans="2:4">
      <c r="B55" s="268"/>
      <c r="C55" s="268"/>
      <c r="D55" s="268"/>
    </row>
    <row r="56" spans="2:4">
      <c r="B56" s="268"/>
      <c r="C56" s="268"/>
      <c r="D56" s="268"/>
    </row>
    <row r="57" spans="2:4">
      <c r="B57" s="268"/>
      <c r="C57" s="268"/>
      <c r="D57" s="268"/>
    </row>
    <row r="58" spans="2:4">
      <c r="B58" s="268"/>
      <c r="C58" s="268"/>
      <c r="D58" s="268"/>
    </row>
    <row r="59" spans="2:4">
      <c r="B59" s="268"/>
      <c r="C59" s="268"/>
      <c r="D59" s="268"/>
    </row>
  </sheetData>
  <mergeCells count="4">
    <mergeCell ref="A2:D2"/>
    <mergeCell ref="C4:D4"/>
    <mergeCell ref="A4:A5"/>
    <mergeCell ref="B4:B5"/>
  </mergeCells>
  <phoneticPr fontId="74" type="noConversion"/>
  <printOptions horizontalCentered="1"/>
  <pageMargins left="0.75" right="0.75" top="1" bottom="1" header="0.51" footer="0.51"/>
  <pageSetup paperSize="9" scale="99" orientation="portrait"/>
</worksheet>
</file>

<file path=xl/worksheets/sheet25.xml><?xml version="1.0" encoding="utf-8"?>
<worksheet xmlns="http://schemas.openxmlformats.org/spreadsheetml/2006/main" xmlns:r="http://schemas.openxmlformats.org/officeDocument/2006/relationships">
  <dimension ref="A1:HN51"/>
  <sheetViews>
    <sheetView showZeros="0" topLeftCell="A28" workbookViewId="0">
      <selection activeCell="H47" sqref="H47"/>
    </sheetView>
  </sheetViews>
  <sheetFormatPr defaultColWidth="8.85546875" defaultRowHeight="15"/>
  <cols>
    <col min="1" max="1" width="41.140625" style="241" customWidth="1"/>
    <col min="2" max="2" width="17.140625" style="241" customWidth="1"/>
    <col min="3" max="3" width="16.5703125" style="241" customWidth="1"/>
    <col min="4" max="4" width="15.28515625" style="241" customWidth="1"/>
    <col min="5" max="122" width="9.140625" style="241"/>
    <col min="123" max="138" width="10.28515625" style="241"/>
    <col min="139" max="219" width="9.140625" style="241"/>
    <col min="220" max="222" width="8.85546875" style="241"/>
    <col min="223" max="16384" width="8.85546875" style="244"/>
  </cols>
  <sheetData>
    <row r="1" spans="1:4" s="241" customFormat="1" ht="24" customHeight="1">
      <c r="A1" s="245" t="s">
        <v>1611</v>
      </c>
      <c r="B1" s="246"/>
      <c r="C1" s="246"/>
      <c r="D1" s="246"/>
    </row>
    <row r="2" spans="1:4" s="242" customFormat="1" ht="33.950000000000003" customHeight="1">
      <c r="A2" s="721" t="s">
        <v>253</v>
      </c>
      <c r="B2" s="721"/>
      <c r="C2" s="721"/>
      <c r="D2" s="721"/>
    </row>
    <row r="3" spans="1:4" s="243" customFormat="1" ht="21" customHeight="1">
      <c r="A3" s="727" t="s">
        <v>307</v>
      </c>
      <c r="B3" s="727"/>
      <c r="C3" s="727"/>
      <c r="D3" s="727"/>
    </row>
    <row r="4" spans="1:4" s="202" customFormat="1" ht="29.1" customHeight="1">
      <c r="A4" s="214" t="s">
        <v>1612</v>
      </c>
      <c r="B4" s="176" t="s">
        <v>309</v>
      </c>
      <c r="C4" s="215" t="s">
        <v>310</v>
      </c>
      <c r="D4" s="216" t="s">
        <v>311</v>
      </c>
    </row>
    <row r="5" spans="1:4" s="204" customFormat="1" ht="21.95" customHeight="1">
      <c r="A5" s="240" t="s">
        <v>1613</v>
      </c>
      <c r="B5" s="180">
        <f>SUM(B6:B10)</f>
        <v>38398</v>
      </c>
      <c r="C5" s="180">
        <f>SUM(C6:C10)</f>
        <v>40692</v>
      </c>
      <c r="D5" s="217">
        <f t="shared" ref="D5:D17" si="0">(C5/B5-1)*100</f>
        <v>5.9742694932027698</v>
      </c>
    </row>
    <row r="6" spans="1:4" s="204" customFormat="1" ht="21.95" customHeight="1">
      <c r="A6" s="240" t="s">
        <v>1614</v>
      </c>
      <c r="B6" s="218">
        <v>18606</v>
      </c>
      <c r="C6" s="218">
        <v>21147</v>
      </c>
      <c r="D6" s="219">
        <f t="shared" si="0"/>
        <v>13.656884875846499</v>
      </c>
    </row>
    <row r="7" spans="1:4" s="204" customFormat="1" ht="21.95" customHeight="1">
      <c r="A7" s="240" t="s">
        <v>1615</v>
      </c>
      <c r="B7" s="218">
        <v>19250</v>
      </c>
      <c r="C7" s="218">
        <v>19000</v>
      </c>
      <c r="D7" s="219">
        <f t="shared" si="0"/>
        <v>-1.2987012987013</v>
      </c>
    </row>
    <row r="8" spans="1:4" s="204" customFormat="1" ht="21.95" customHeight="1">
      <c r="A8" s="240" t="s">
        <v>1616</v>
      </c>
      <c r="B8" s="218">
        <v>7</v>
      </c>
      <c r="C8" s="218">
        <v>5</v>
      </c>
      <c r="D8" s="219">
        <f t="shared" si="0"/>
        <v>-28.571428571428601</v>
      </c>
    </row>
    <row r="9" spans="1:4" s="204" customFormat="1" ht="21.95" customHeight="1">
      <c r="A9" s="240" t="s">
        <v>1617</v>
      </c>
      <c r="B9" s="218">
        <v>516</v>
      </c>
      <c r="C9" s="218">
        <v>540</v>
      </c>
      <c r="D9" s="219">
        <f t="shared" si="0"/>
        <v>4.65116279069768</v>
      </c>
    </row>
    <row r="10" spans="1:4" s="204" customFormat="1" ht="21.95" customHeight="1">
      <c r="A10" s="240" t="s">
        <v>1618</v>
      </c>
      <c r="B10" s="182">
        <v>19</v>
      </c>
      <c r="C10" s="185"/>
      <c r="D10" s="219"/>
    </row>
    <row r="11" spans="1:4" s="204" customFormat="1" ht="21.95" customHeight="1">
      <c r="A11" s="240" t="s">
        <v>1619</v>
      </c>
      <c r="B11" s="180">
        <f>SUM(B12:B17)</f>
        <v>17743</v>
      </c>
      <c r="C11" s="180">
        <f>SUM(C12:C17)</f>
        <v>22624</v>
      </c>
      <c r="D11" s="217">
        <f t="shared" si="0"/>
        <v>27.509440342670356</v>
      </c>
    </row>
    <row r="12" spans="1:4" s="204" customFormat="1" ht="21.95" customHeight="1">
      <c r="A12" s="240" t="s">
        <v>1614</v>
      </c>
      <c r="B12" s="218">
        <v>7981</v>
      </c>
      <c r="C12" s="218">
        <v>4597</v>
      </c>
      <c r="D12" s="219">
        <f t="shared" si="0"/>
        <v>-42.400701666457799</v>
      </c>
    </row>
    <row r="13" spans="1:4" s="204" customFormat="1" ht="21.95" customHeight="1">
      <c r="A13" s="240" t="s">
        <v>1615</v>
      </c>
      <c r="B13" s="218">
        <v>6587</v>
      </c>
      <c r="C13" s="218">
        <v>14150</v>
      </c>
      <c r="D13" s="219">
        <f t="shared" si="0"/>
        <v>114.81706391377</v>
      </c>
    </row>
    <row r="14" spans="1:4" s="204" customFormat="1" ht="21.95" customHeight="1">
      <c r="A14" s="240" t="s">
        <v>1616</v>
      </c>
      <c r="B14" s="218">
        <v>3107</v>
      </c>
      <c r="C14" s="218">
        <v>1847</v>
      </c>
      <c r="D14" s="219">
        <f t="shared" si="0"/>
        <v>-40.553588670743501</v>
      </c>
    </row>
    <row r="15" spans="1:4" s="204" customFormat="1" ht="21.95" customHeight="1">
      <c r="A15" s="240" t="s">
        <v>1620</v>
      </c>
      <c r="B15" s="218"/>
      <c r="C15" s="218"/>
      <c r="D15" s="219"/>
    </row>
    <row r="16" spans="1:4" s="203" customFormat="1" ht="21.95" customHeight="1">
      <c r="A16" s="240" t="s">
        <v>1617</v>
      </c>
      <c r="B16" s="218">
        <v>38</v>
      </c>
      <c r="C16" s="218">
        <v>30</v>
      </c>
      <c r="D16" s="219">
        <f t="shared" si="0"/>
        <v>-21.052631578947398</v>
      </c>
    </row>
    <row r="17" spans="1:4" s="204" customFormat="1" ht="21.95" customHeight="1">
      <c r="A17" s="240" t="s">
        <v>1618</v>
      </c>
      <c r="B17" s="218">
        <v>30</v>
      </c>
      <c r="C17" s="218">
        <v>2000</v>
      </c>
      <c r="D17" s="219">
        <f t="shared" si="0"/>
        <v>6566.6666666666697</v>
      </c>
    </row>
    <row r="18" spans="1:4" s="204" customFormat="1" ht="21.95" customHeight="1">
      <c r="A18" s="240" t="s">
        <v>1621</v>
      </c>
      <c r="B18" s="184"/>
      <c r="C18" s="185"/>
      <c r="D18" s="220"/>
    </row>
    <row r="19" spans="1:4" s="204" customFormat="1" ht="21.95" customHeight="1">
      <c r="A19" s="240" t="s">
        <v>1614</v>
      </c>
      <c r="B19" s="184"/>
      <c r="C19" s="185"/>
      <c r="D19" s="220"/>
    </row>
    <row r="20" spans="1:4" s="204" customFormat="1" ht="21.95" customHeight="1">
      <c r="A20" s="240" t="s">
        <v>1615</v>
      </c>
      <c r="B20" s="184"/>
      <c r="C20" s="185"/>
      <c r="D20" s="220"/>
    </row>
    <row r="21" spans="1:4" s="204" customFormat="1" ht="21.95" customHeight="1">
      <c r="A21" s="240" t="s">
        <v>1616</v>
      </c>
      <c r="B21" s="184"/>
      <c r="C21" s="185"/>
      <c r="D21" s="220"/>
    </row>
    <row r="22" spans="1:4" s="204" customFormat="1" ht="21.95" customHeight="1">
      <c r="A22" s="240" t="s">
        <v>1617</v>
      </c>
      <c r="B22" s="184"/>
      <c r="C22" s="185"/>
      <c r="D22" s="220"/>
    </row>
    <row r="23" spans="1:4" s="204" customFormat="1" ht="21.95" customHeight="1">
      <c r="A23" s="240" t="s">
        <v>1618</v>
      </c>
      <c r="B23" s="184"/>
      <c r="C23" s="185"/>
      <c r="D23" s="220"/>
    </row>
    <row r="24" spans="1:4" s="204" customFormat="1" ht="21.95" customHeight="1">
      <c r="A24" s="240" t="s">
        <v>1622</v>
      </c>
      <c r="B24" s="184"/>
      <c r="C24" s="185"/>
      <c r="D24" s="220"/>
    </row>
    <row r="25" spans="1:4" s="204" customFormat="1" ht="21.95" customHeight="1">
      <c r="A25" s="240" t="s">
        <v>1614</v>
      </c>
      <c r="B25" s="188"/>
      <c r="C25" s="185"/>
      <c r="D25" s="220"/>
    </row>
    <row r="26" spans="1:4" s="204" customFormat="1" ht="21.95" customHeight="1">
      <c r="A26" s="240" t="s">
        <v>1615</v>
      </c>
      <c r="B26" s="188"/>
      <c r="C26" s="185"/>
      <c r="D26" s="221"/>
    </row>
    <row r="27" spans="1:4" s="204" customFormat="1" ht="21.95" customHeight="1">
      <c r="A27" s="240" t="s">
        <v>1616</v>
      </c>
      <c r="B27" s="188"/>
      <c r="C27" s="185"/>
      <c r="D27" s="221"/>
    </row>
    <row r="28" spans="1:4" s="204" customFormat="1" ht="21.95" customHeight="1">
      <c r="A28" s="240" t="s">
        <v>1618</v>
      </c>
      <c r="B28" s="188"/>
      <c r="C28" s="185"/>
      <c r="D28" s="220"/>
    </row>
    <row r="29" spans="1:4" s="204" customFormat="1" ht="21.95" customHeight="1">
      <c r="A29" s="240" t="s">
        <v>1623</v>
      </c>
      <c r="B29" s="188"/>
      <c r="C29" s="185"/>
      <c r="D29" s="220"/>
    </row>
    <row r="30" spans="1:4" s="204" customFormat="1" ht="21.95" customHeight="1">
      <c r="A30" s="240" t="s">
        <v>1614</v>
      </c>
      <c r="B30" s="188"/>
      <c r="C30" s="185"/>
      <c r="D30" s="221"/>
    </row>
    <row r="31" spans="1:4" s="204" customFormat="1" ht="21.95" customHeight="1">
      <c r="A31" s="240" t="s">
        <v>1615</v>
      </c>
      <c r="B31" s="196"/>
      <c r="C31" s="196"/>
      <c r="D31" s="247"/>
    </row>
    <row r="32" spans="1:4" s="204" customFormat="1" ht="21.95" customHeight="1">
      <c r="A32" s="240" t="s">
        <v>1616</v>
      </c>
      <c r="B32" s="184"/>
      <c r="C32" s="188"/>
      <c r="D32" s="248"/>
    </row>
    <row r="33" spans="1:4" s="204" customFormat="1" ht="21.95" customHeight="1">
      <c r="A33" s="240" t="s">
        <v>1618</v>
      </c>
      <c r="B33" s="196">
        <f>B31+B32</f>
        <v>0</v>
      </c>
      <c r="C33" s="196">
        <f>C31+C32</f>
        <v>0</v>
      </c>
      <c r="D33" s="249"/>
    </row>
    <row r="34" spans="1:4" ht="21.95" customHeight="1">
      <c r="A34" s="240" t="s">
        <v>1624</v>
      </c>
      <c r="B34" s="250"/>
      <c r="C34" s="250"/>
      <c r="D34" s="250"/>
    </row>
    <row r="35" spans="1:4" ht="21.95" customHeight="1">
      <c r="A35" s="240" t="s">
        <v>1614</v>
      </c>
      <c r="B35" s="250"/>
      <c r="C35" s="250"/>
      <c r="D35" s="250"/>
    </row>
    <row r="36" spans="1:4" ht="21.95" customHeight="1">
      <c r="A36" s="240" t="s">
        <v>1615</v>
      </c>
      <c r="B36" s="250"/>
      <c r="C36" s="250"/>
      <c r="D36" s="250"/>
    </row>
    <row r="37" spans="1:4" ht="21.95" customHeight="1">
      <c r="A37" s="240" t="s">
        <v>1616</v>
      </c>
      <c r="B37" s="250"/>
      <c r="C37" s="250"/>
      <c r="D37" s="250"/>
    </row>
    <row r="38" spans="1:4" ht="21.95" customHeight="1">
      <c r="A38" s="240" t="s">
        <v>1617</v>
      </c>
      <c r="B38" s="250"/>
      <c r="C38" s="250"/>
      <c r="D38" s="250"/>
    </row>
    <row r="39" spans="1:4" ht="21.95" customHeight="1">
      <c r="A39" s="240" t="s">
        <v>1618</v>
      </c>
      <c r="B39" s="250"/>
      <c r="C39" s="250"/>
      <c r="D39" s="250"/>
    </row>
    <row r="40" spans="1:4" ht="21.95" customHeight="1">
      <c r="A40" s="251" t="s">
        <v>1625</v>
      </c>
      <c r="B40" s="180">
        <f>+B5+B11+B18+B24+B29+B34</f>
        <v>56141</v>
      </c>
      <c r="C40" s="180">
        <f>+C5+C11+C18+C24+C29+C34</f>
        <v>63316</v>
      </c>
      <c r="D40" s="653">
        <f t="shared" ref="D40:D50" si="1">(C40/B40-1)*100</f>
        <v>12.780320977538695</v>
      </c>
    </row>
    <row r="41" spans="1:4" ht="21.95" customHeight="1">
      <c r="A41" s="240" t="s">
        <v>1626</v>
      </c>
      <c r="B41" s="651">
        <f t="shared" ref="B41:C43" si="2">B6+B12</f>
        <v>26587</v>
      </c>
      <c r="C41" s="651">
        <f t="shared" si="2"/>
        <v>25744</v>
      </c>
      <c r="D41" s="652">
        <f t="shared" si="1"/>
        <v>-3.1707225335690401</v>
      </c>
    </row>
    <row r="42" spans="1:4" ht="21.95" customHeight="1">
      <c r="A42" s="240" t="s">
        <v>1627</v>
      </c>
      <c r="B42" s="651">
        <f t="shared" si="2"/>
        <v>25837</v>
      </c>
      <c r="C42" s="651">
        <f t="shared" si="2"/>
        <v>33150</v>
      </c>
      <c r="D42" s="652">
        <f t="shared" si="1"/>
        <v>28.304369702364799</v>
      </c>
    </row>
    <row r="43" spans="1:4" ht="21.95" customHeight="1">
      <c r="A43" s="240" t="s">
        <v>1628</v>
      </c>
      <c r="B43" s="651">
        <f t="shared" si="2"/>
        <v>3114</v>
      </c>
      <c r="C43" s="651">
        <f t="shared" si="2"/>
        <v>1852</v>
      </c>
      <c r="D43" s="652">
        <f t="shared" si="1"/>
        <v>-40.526653821451497</v>
      </c>
    </row>
    <row r="44" spans="1:4" ht="21.95" customHeight="1">
      <c r="A44" s="240" t="s">
        <v>1629</v>
      </c>
      <c r="B44" s="651"/>
      <c r="C44" s="651"/>
      <c r="D44" s="652"/>
    </row>
    <row r="45" spans="1:4" ht="21.95" customHeight="1">
      <c r="A45" s="240" t="s">
        <v>1630</v>
      </c>
      <c r="B45" s="651">
        <f>B9+B16</f>
        <v>554</v>
      </c>
      <c r="C45" s="651">
        <f>C9+C16</f>
        <v>570</v>
      </c>
      <c r="D45" s="652">
        <f t="shared" si="1"/>
        <v>2.8880866425992702</v>
      </c>
    </row>
    <row r="46" spans="1:4" ht="21.95" customHeight="1">
      <c r="A46" s="240" t="s">
        <v>1631</v>
      </c>
      <c r="B46" s="651">
        <f>B10+B17</f>
        <v>49</v>
      </c>
      <c r="C46" s="651">
        <f>C10+C17</f>
        <v>2000</v>
      </c>
      <c r="D46" s="652">
        <f t="shared" si="1"/>
        <v>3981.6326530612246</v>
      </c>
    </row>
    <row r="47" spans="1:4" ht="21.95" customHeight="1">
      <c r="A47" s="251" t="s">
        <v>1632</v>
      </c>
      <c r="B47" s="252"/>
      <c r="C47" s="252"/>
      <c r="D47" s="253"/>
    </row>
    <row r="48" spans="1:4" ht="21.95" customHeight="1">
      <c r="A48" s="240" t="s">
        <v>1633</v>
      </c>
      <c r="B48" s="252"/>
      <c r="C48" s="252"/>
      <c r="D48" s="253"/>
    </row>
    <row r="49" spans="1:4" ht="21.95" customHeight="1">
      <c r="A49" s="240" t="s">
        <v>1634</v>
      </c>
      <c r="B49" s="252"/>
      <c r="C49" s="252"/>
      <c r="D49" s="253"/>
    </row>
    <row r="50" spans="1:4" ht="21.95" customHeight="1">
      <c r="A50" s="254" t="s">
        <v>1635</v>
      </c>
      <c r="B50" s="180">
        <f>B40+B47</f>
        <v>56141</v>
      </c>
      <c r="C50" s="180">
        <f>C40+C47</f>
        <v>63316</v>
      </c>
      <c r="D50" s="653">
        <f t="shared" si="1"/>
        <v>12.780320977538695</v>
      </c>
    </row>
    <row r="51" spans="1:4" ht="18.95" customHeight="1">
      <c r="A51" s="233" t="s">
        <v>1636</v>
      </c>
    </row>
  </sheetData>
  <mergeCells count="2">
    <mergeCell ref="A2:D2"/>
    <mergeCell ref="A3:D3"/>
  </mergeCells>
  <phoneticPr fontId="74" type="noConversion"/>
  <printOptions horizontalCentered="1"/>
  <pageMargins left="0.59" right="0.59" top="0.79" bottom="0.79" header="0.31" footer="0.31"/>
  <pageSetup paperSize="9" scale="98" orientation="portrait" useFirstPageNumber="1" errors="NA"/>
  <headerFooter alignWithMargins="0"/>
  <ignoredErrors>
    <ignoredError sqref="D5:D9 D11:D17 D40 D41:D50 B41:B50 C41:C50" unlockedFormula="1"/>
  </ignoredErrors>
</worksheet>
</file>

<file path=xl/worksheets/sheet26.xml><?xml version="1.0" encoding="utf-8"?>
<worksheet xmlns="http://schemas.openxmlformats.org/spreadsheetml/2006/main" xmlns:r="http://schemas.openxmlformats.org/officeDocument/2006/relationships">
  <sheetPr>
    <pageSetUpPr fitToPage="1"/>
  </sheetPr>
  <dimension ref="A1:D47"/>
  <sheetViews>
    <sheetView showZeros="0" workbookViewId="0">
      <selection activeCell="I24" sqref="I24"/>
    </sheetView>
  </sheetViews>
  <sheetFormatPr defaultColWidth="10.140625" defaultRowHeight="14.25"/>
  <cols>
    <col min="1" max="1" width="53.140625" style="165" customWidth="1"/>
    <col min="2" max="2" width="17.7109375" style="166" customWidth="1"/>
    <col min="3" max="3" width="17.7109375" style="167" customWidth="1"/>
    <col min="4" max="4" width="16.5703125" style="168" customWidth="1"/>
    <col min="5" max="5" width="12.85546875" style="165"/>
    <col min="6" max="16384" width="10.140625" style="165"/>
  </cols>
  <sheetData>
    <row r="1" spans="1:4" s="158" customFormat="1" ht="21.75" customHeight="1">
      <c r="A1" s="234" t="s">
        <v>1637</v>
      </c>
      <c r="B1" s="170"/>
      <c r="C1" s="170"/>
      <c r="D1" s="235"/>
    </row>
    <row r="2" spans="1:4" s="159" customFormat="1" ht="30" customHeight="1">
      <c r="A2" s="728" t="s">
        <v>255</v>
      </c>
      <c r="B2" s="728"/>
      <c r="C2" s="728"/>
      <c r="D2" s="728"/>
    </row>
    <row r="3" spans="1:4" s="160" customFormat="1" ht="20.25" customHeight="1">
      <c r="A3" s="236"/>
      <c r="B3" s="236"/>
      <c r="C3" s="236"/>
      <c r="D3" s="237" t="s">
        <v>307</v>
      </c>
    </row>
    <row r="4" spans="1:4" s="161" customFormat="1" ht="27" customHeight="1">
      <c r="A4" s="175" t="s">
        <v>308</v>
      </c>
      <c r="B4" s="176" t="s">
        <v>309</v>
      </c>
      <c r="C4" s="177" t="s">
        <v>310</v>
      </c>
      <c r="D4" s="178" t="s">
        <v>311</v>
      </c>
    </row>
    <row r="5" spans="1:4" ht="20.100000000000001" customHeight="1">
      <c r="A5" s="238" t="s">
        <v>1638</v>
      </c>
      <c r="B5" s="180">
        <f>SUM(B6:B8)</f>
        <v>38874</v>
      </c>
      <c r="C5" s="180">
        <f>SUM(C6:C8)</f>
        <v>40520</v>
      </c>
      <c r="D5" s="181">
        <f>(C5/B5-1)*100</f>
        <v>4.23419251942172</v>
      </c>
    </row>
    <row r="6" spans="1:4" ht="20.100000000000001" customHeight="1">
      <c r="A6" s="238" t="s">
        <v>1639</v>
      </c>
      <c r="B6" s="182">
        <v>38828</v>
      </c>
      <c r="C6" s="182">
        <v>40465</v>
      </c>
      <c r="D6" s="183">
        <f t="shared" ref="D6:D13" si="0">(C6/B6-1)*100</f>
        <v>4.2160296693108101</v>
      </c>
    </row>
    <row r="7" spans="1:4" ht="20.100000000000001" customHeight="1">
      <c r="A7" s="238" t="s">
        <v>1640</v>
      </c>
      <c r="B7" s="182">
        <v>46</v>
      </c>
      <c r="C7" s="182">
        <v>55</v>
      </c>
      <c r="D7" s="183">
        <f t="shared" si="0"/>
        <v>19.565217391304301</v>
      </c>
    </row>
    <row r="8" spans="1:4" ht="20.100000000000001" customHeight="1">
      <c r="A8" s="187" t="s">
        <v>1641</v>
      </c>
      <c r="B8" s="182"/>
      <c r="C8" s="182"/>
      <c r="D8" s="183"/>
    </row>
    <row r="9" spans="1:4" ht="20.100000000000001" customHeight="1">
      <c r="A9" s="179" t="s">
        <v>1642</v>
      </c>
      <c r="B9" s="180">
        <f>SUM(B10:B14)</f>
        <v>17490</v>
      </c>
      <c r="C9" s="180">
        <f>SUM(C10:C14)</f>
        <v>19178</v>
      </c>
      <c r="D9" s="181">
        <f t="shared" si="0"/>
        <v>9.6512292738707899</v>
      </c>
    </row>
    <row r="10" spans="1:4" ht="20.100000000000001" customHeight="1">
      <c r="A10" s="187" t="s">
        <v>1643</v>
      </c>
      <c r="B10" s="182">
        <v>17487</v>
      </c>
      <c r="C10" s="182">
        <v>19162</v>
      </c>
      <c r="D10" s="183">
        <f t="shared" si="0"/>
        <v>9.5785440613026704</v>
      </c>
    </row>
    <row r="11" spans="1:4" ht="20.100000000000001" customHeight="1">
      <c r="A11" s="187" t="s">
        <v>1644</v>
      </c>
      <c r="B11" s="182"/>
      <c r="C11" s="182"/>
      <c r="D11" s="183"/>
    </row>
    <row r="12" spans="1:4" ht="20.100000000000001" customHeight="1">
      <c r="A12" s="187" t="s">
        <v>1645</v>
      </c>
      <c r="B12" s="182"/>
      <c r="C12" s="182"/>
      <c r="D12" s="183"/>
    </row>
    <row r="13" spans="1:4" ht="20.100000000000001" customHeight="1">
      <c r="A13" s="179" t="s">
        <v>1640</v>
      </c>
      <c r="B13" s="182">
        <v>3</v>
      </c>
      <c r="C13" s="182">
        <v>16</v>
      </c>
      <c r="D13" s="183">
        <f t="shared" si="0"/>
        <v>433.33333333333297</v>
      </c>
    </row>
    <row r="14" spans="1:4" ht="20.100000000000001" customHeight="1">
      <c r="A14" s="179" t="s">
        <v>1646</v>
      </c>
      <c r="B14" s="184"/>
      <c r="C14" s="185"/>
      <c r="D14" s="186"/>
    </row>
    <row r="15" spans="1:4" ht="20.100000000000001" customHeight="1">
      <c r="A15" s="179" t="s">
        <v>1647</v>
      </c>
      <c r="B15" s="184"/>
      <c r="C15" s="185"/>
      <c r="D15" s="186"/>
    </row>
    <row r="16" spans="1:4" ht="20.100000000000001" customHeight="1">
      <c r="A16" s="179" t="s">
        <v>1648</v>
      </c>
      <c r="B16" s="184"/>
      <c r="C16" s="185"/>
      <c r="D16" s="186"/>
    </row>
    <row r="17" spans="1:4" ht="20.100000000000001" customHeight="1">
      <c r="A17" s="179" t="s">
        <v>1649</v>
      </c>
      <c r="B17" s="184"/>
      <c r="C17" s="185"/>
      <c r="D17" s="186"/>
    </row>
    <row r="18" spans="1:4" ht="20.100000000000001" customHeight="1">
      <c r="A18" s="179" t="s">
        <v>1640</v>
      </c>
      <c r="B18" s="188"/>
      <c r="C18" s="185"/>
      <c r="D18" s="186"/>
    </row>
    <row r="19" spans="1:4" ht="20.100000000000001" customHeight="1">
      <c r="A19" s="187" t="s">
        <v>1650</v>
      </c>
      <c r="B19" s="188"/>
      <c r="C19" s="185"/>
      <c r="D19" s="186"/>
    </row>
    <row r="20" spans="1:4" ht="20.100000000000001" customHeight="1">
      <c r="A20" s="179" t="s">
        <v>1651</v>
      </c>
      <c r="B20" s="188"/>
      <c r="C20" s="185"/>
      <c r="D20" s="186"/>
    </row>
    <row r="21" spans="1:4" ht="20.100000000000001" customHeight="1">
      <c r="A21" s="179" t="s">
        <v>1652</v>
      </c>
      <c r="B21" s="188"/>
      <c r="C21" s="185"/>
      <c r="D21" s="189"/>
    </row>
    <row r="22" spans="1:4" ht="20.100000000000001" customHeight="1">
      <c r="A22" s="179" t="s">
        <v>1653</v>
      </c>
      <c r="B22" s="188"/>
      <c r="C22" s="185"/>
      <c r="D22" s="186"/>
    </row>
    <row r="23" spans="1:4" ht="20.100000000000001" customHeight="1">
      <c r="A23" s="179" t="s">
        <v>1654</v>
      </c>
      <c r="B23" s="188"/>
      <c r="C23" s="185"/>
      <c r="D23" s="186"/>
    </row>
    <row r="24" spans="1:4" ht="20.100000000000001" customHeight="1">
      <c r="A24" s="179" t="s">
        <v>1655</v>
      </c>
      <c r="B24" s="188"/>
      <c r="C24" s="185"/>
      <c r="D24" s="186"/>
    </row>
    <row r="25" spans="1:4" ht="20.100000000000001" customHeight="1">
      <c r="A25" s="179" t="s">
        <v>1656</v>
      </c>
      <c r="B25" s="188"/>
      <c r="C25" s="185"/>
      <c r="D25" s="186"/>
    </row>
    <row r="26" spans="1:4" ht="20.100000000000001" customHeight="1">
      <c r="A26" s="179" t="s">
        <v>1657</v>
      </c>
      <c r="B26" s="188"/>
      <c r="C26" s="185"/>
      <c r="D26" s="186"/>
    </row>
    <row r="27" spans="1:4" ht="20.100000000000001" customHeight="1">
      <c r="A27" s="179" t="s">
        <v>1658</v>
      </c>
      <c r="B27" s="188"/>
      <c r="C27" s="185"/>
      <c r="D27" s="186"/>
    </row>
    <row r="28" spans="1:4" ht="20.100000000000001" customHeight="1">
      <c r="A28" s="179" t="s">
        <v>1659</v>
      </c>
      <c r="B28" s="188"/>
      <c r="C28" s="185"/>
      <c r="D28" s="186"/>
    </row>
    <row r="29" spans="1:4" ht="20.100000000000001" customHeight="1">
      <c r="A29" s="179" t="s">
        <v>1660</v>
      </c>
      <c r="B29" s="188"/>
      <c r="C29" s="185"/>
      <c r="D29" s="189"/>
    </row>
    <row r="30" spans="1:4" s="162" customFormat="1" ht="20.100000000000001" customHeight="1">
      <c r="A30" s="187" t="s">
        <v>1661</v>
      </c>
      <c r="B30" s="193"/>
      <c r="C30" s="193"/>
      <c r="D30" s="194"/>
    </row>
    <row r="31" spans="1:4" s="164" customFormat="1" ht="20.100000000000001" customHeight="1">
      <c r="A31" s="187" t="s">
        <v>1662</v>
      </c>
      <c r="B31" s="193"/>
      <c r="C31" s="193"/>
      <c r="D31" s="239"/>
    </row>
    <row r="32" spans="1:4" s="163" customFormat="1" ht="20.100000000000001" customHeight="1">
      <c r="A32" s="187" t="s">
        <v>1663</v>
      </c>
      <c r="B32" s="185"/>
      <c r="C32" s="185"/>
      <c r="D32" s="195"/>
    </row>
    <row r="33" spans="1:4" s="164" customFormat="1" ht="20.100000000000001" customHeight="1">
      <c r="A33" s="187" t="s">
        <v>1664</v>
      </c>
      <c r="B33" s="196"/>
      <c r="C33" s="196"/>
      <c r="D33" s="197"/>
    </row>
    <row r="34" spans="1:4" ht="20.100000000000001" customHeight="1">
      <c r="A34" s="187" t="s">
        <v>1665</v>
      </c>
      <c r="B34" s="198"/>
      <c r="C34" s="188"/>
      <c r="D34" s="199"/>
    </row>
    <row r="35" spans="1:4" ht="20.100000000000001" customHeight="1">
      <c r="A35" s="187" t="s">
        <v>1666</v>
      </c>
      <c r="B35" s="198"/>
      <c r="C35" s="188"/>
      <c r="D35" s="199"/>
    </row>
    <row r="36" spans="1:4" ht="20.100000000000001" customHeight="1">
      <c r="A36" s="187" t="s">
        <v>1667</v>
      </c>
      <c r="B36" s="198"/>
      <c r="C36" s="188"/>
      <c r="D36" s="199"/>
    </row>
    <row r="37" spans="1:4" ht="20.100000000000001" customHeight="1">
      <c r="A37" s="187" t="s">
        <v>1640</v>
      </c>
      <c r="B37" s="198"/>
      <c r="C37" s="188"/>
      <c r="D37" s="199"/>
    </row>
    <row r="38" spans="1:4" ht="20.100000000000001" customHeight="1">
      <c r="A38" s="187" t="s">
        <v>1668</v>
      </c>
      <c r="B38" s="198"/>
      <c r="C38" s="188"/>
      <c r="D38" s="199"/>
    </row>
    <row r="39" spans="1:4" ht="20.100000000000001" customHeight="1">
      <c r="A39" s="192" t="s">
        <v>1669</v>
      </c>
      <c r="B39" s="180">
        <f>+B5+B9+B15+B20+B24+B29</f>
        <v>56364</v>
      </c>
      <c r="C39" s="180">
        <f>+C5+C9+C15+C20+C24+C29</f>
        <v>59698</v>
      </c>
      <c r="D39" s="181">
        <f>(C39/B39-1)*100</f>
        <v>5.9151231282378802</v>
      </c>
    </row>
    <row r="40" spans="1:4" ht="20.100000000000001" customHeight="1">
      <c r="A40" s="179" t="s">
        <v>1670</v>
      </c>
      <c r="B40" s="198"/>
      <c r="C40" s="188"/>
      <c r="D40" s="199"/>
    </row>
    <row r="41" spans="1:4" ht="20.100000000000001" customHeight="1">
      <c r="A41" s="179" t="s">
        <v>1640</v>
      </c>
      <c r="B41" s="198"/>
      <c r="C41" s="188"/>
      <c r="D41" s="199"/>
    </row>
    <row r="42" spans="1:4" ht="20.100000000000001" customHeight="1">
      <c r="A42" s="179" t="s">
        <v>1671</v>
      </c>
      <c r="B42" s="198"/>
      <c r="C42" s="188"/>
      <c r="D42" s="199"/>
    </row>
    <row r="43" spans="1:4" ht="20.100000000000001" customHeight="1">
      <c r="A43" s="192" t="s">
        <v>1672</v>
      </c>
      <c r="B43" s="198"/>
      <c r="C43" s="188"/>
      <c r="D43" s="199"/>
    </row>
    <row r="44" spans="1:4" ht="20.100000000000001" customHeight="1">
      <c r="A44" s="240" t="s">
        <v>1633</v>
      </c>
      <c r="B44" s="198"/>
      <c r="C44" s="188"/>
      <c r="D44" s="199"/>
    </row>
    <row r="45" spans="1:4" ht="20.100000000000001" customHeight="1">
      <c r="A45" s="240" t="s">
        <v>1634</v>
      </c>
      <c r="B45" s="198"/>
      <c r="C45" s="188"/>
      <c r="D45" s="199"/>
    </row>
    <row r="46" spans="1:4" ht="20.100000000000001" customHeight="1">
      <c r="A46" s="190" t="s">
        <v>1673</v>
      </c>
      <c r="B46" s="180">
        <f>B39+B43</f>
        <v>56364</v>
      </c>
      <c r="C46" s="180">
        <f>C39+C43</f>
        <v>59698</v>
      </c>
      <c r="D46" s="181">
        <f>(C46/B46-1)*100</f>
        <v>5.9151231282378802</v>
      </c>
    </row>
    <row r="47" spans="1:4" ht="21.95" customHeight="1">
      <c r="A47" s="233" t="s">
        <v>1636</v>
      </c>
    </row>
  </sheetData>
  <mergeCells count="1">
    <mergeCell ref="A2:D2"/>
  </mergeCells>
  <phoneticPr fontId="74" type="noConversion"/>
  <printOptions horizontalCentered="1"/>
  <pageMargins left="0.59055118110236204" right="0.59055118110236204" top="0.78740157480314998" bottom="0.78740157480314998" header="0.31496062992126" footer="0.31496062992126"/>
  <pageSetup paperSize="9" scale="72" orientation="portrait" useFirstPageNumber="1" errors="NA"/>
  <headerFooter alignWithMargins="0"/>
</worksheet>
</file>

<file path=xl/worksheets/sheet27.xml><?xml version="1.0" encoding="utf-8"?>
<worksheet xmlns="http://schemas.openxmlformats.org/spreadsheetml/2006/main" xmlns:r="http://schemas.openxmlformats.org/officeDocument/2006/relationships">
  <dimension ref="A1:H67"/>
  <sheetViews>
    <sheetView workbookViewId="0">
      <selection activeCell="G16" sqref="G16"/>
    </sheetView>
  </sheetViews>
  <sheetFormatPr defaultColWidth="10" defaultRowHeight="14.25"/>
  <cols>
    <col min="1" max="1" width="51.28515625" style="37" customWidth="1"/>
    <col min="2" max="2" width="29.5703125" style="37" customWidth="1"/>
    <col min="3" max="16384" width="10" style="37"/>
  </cols>
  <sheetData>
    <row r="1" spans="1:8" ht="18" customHeight="1">
      <c r="A1" s="145" t="s">
        <v>1674</v>
      </c>
      <c r="B1" s="146"/>
      <c r="C1" s="147"/>
      <c r="D1" s="147"/>
      <c r="E1" s="147"/>
    </row>
    <row r="2" spans="1:8" ht="39" customHeight="1">
      <c r="A2" s="729" t="s">
        <v>257</v>
      </c>
      <c r="B2" s="729"/>
      <c r="C2" s="147"/>
      <c r="D2" s="147"/>
      <c r="E2" s="147"/>
    </row>
    <row r="3" spans="1:8" ht="27" customHeight="1">
      <c r="A3" s="147"/>
      <c r="B3" s="148" t="s">
        <v>307</v>
      </c>
      <c r="C3" s="147"/>
      <c r="D3" s="147"/>
      <c r="E3" s="147"/>
    </row>
    <row r="4" spans="1:8" ht="42.95" customHeight="1">
      <c r="A4" s="226" t="s">
        <v>1675</v>
      </c>
      <c r="B4" s="227" t="s">
        <v>310</v>
      </c>
      <c r="C4" s="147"/>
      <c r="D4" s="147"/>
      <c r="E4" s="147"/>
    </row>
    <row r="5" spans="1:8" ht="39.950000000000003" customHeight="1">
      <c r="A5" s="228" t="s">
        <v>1676</v>
      </c>
      <c r="B5" s="229">
        <f>SUM(B6:B12)</f>
        <v>99261</v>
      </c>
      <c r="C5" s="147"/>
      <c r="D5" s="147"/>
      <c r="E5" s="147"/>
      <c r="G5" s="153" t="s">
        <v>1677</v>
      </c>
      <c r="H5" s="153" t="s">
        <v>1677</v>
      </c>
    </row>
    <row r="6" spans="1:8" ht="39.950000000000003" customHeight="1">
      <c r="A6" s="230" t="s">
        <v>1678</v>
      </c>
      <c r="B6" s="231"/>
      <c r="C6" s="147"/>
      <c r="D6" s="147"/>
      <c r="E6" s="147"/>
    </row>
    <row r="7" spans="1:8" ht="39.950000000000003" customHeight="1">
      <c r="A7" s="230" t="s">
        <v>1679</v>
      </c>
      <c r="B7" s="155">
        <v>286</v>
      </c>
      <c r="C7" s="147"/>
      <c r="D7" s="147"/>
      <c r="E7" s="147"/>
    </row>
    <row r="8" spans="1:8" ht="39.950000000000003" customHeight="1">
      <c r="A8" s="230" t="s">
        <v>1680</v>
      </c>
      <c r="B8" s="155">
        <v>98975</v>
      </c>
      <c r="C8" s="147"/>
      <c r="D8" s="147"/>
      <c r="E8" s="147"/>
    </row>
    <row r="9" spans="1:8" ht="39.950000000000003" customHeight="1">
      <c r="A9" s="230" t="s">
        <v>1681</v>
      </c>
      <c r="B9" s="231"/>
      <c r="C9" s="147"/>
      <c r="D9" s="147"/>
      <c r="E9" s="147"/>
    </row>
    <row r="10" spans="1:8" ht="39.950000000000003" customHeight="1">
      <c r="A10" s="230" t="s">
        <v>1682</v>
      </c>
      <c r="B10" s="231"/>
      <c r="C10" s="147"/>
      <c r="D10" s="147"/>
      <c r="E10" s="147"/>
    </row>
    <row r="11" spans="1:8" ht="39.950000000000003" customHeight="1">
      <c r="A11" s="232" t="s">
        <v>1683</v>
      </c>
      <c r="B11" s="231"/>
      <c r="C11" s="147"/>
      <c r="D11" s="147"/>
      <c r="E11" s="147"/>
    </row>
    <row r="12" spans="1:8" ht="39.950000000000003" customHeight="1">
      <c r="A12" s="230" t="s">
        <v>1684</v>
      </c>
      <c r="B12" s="231"/>
      <c r="C12" s="147"/>
      <c r="D12" s="147"/>
      <c r="E12" s="147"/>
      <c r="G12" s="153"/>
      <c r="H12" s="153"/>
    </row>
    <row r="13" spans="1:8">
      <c r="A13" s="233" t="s">
        <v>1636</v>
      </c>
      <c r="B13" s="157"/>
      <c r="C13" s="147"/>
      <c r="D13" s="147"/>
      <c r="E13" s="147"/>
    </row>
    <row r="14" spans="1:8">
      <c r="A14" s="147"/>
      <c r="B14" s="157"/>
      <c r="C14" s="147"/>
      <c r="D14" s="147"/>
      <c r="E14" s="147"/>
    </row>
    <row r="15" spans="1:8">
      <c r="A15" s="147"/>
      <c r="B15" s="157"/>
      <c r="C15" s="147"/>
      <c r="D15" s="147"/>
      <c r="E15" s="147"/>
    </row>
    <row r="16" spans="1:8">
      <c r="A16" s="147"/>
      <c r="B16" s="157"/>
      <c r="C16" s="147"/>
      <c r="D16" s="147"/>
      <c r="E16" s="147"/>
    </row>
    <row r="17" spans="1:5">
      <c r="A17" s="147"/>
      <c r="B17" s="157"/>
      <c r="C17" s="147"/>
      <c r="D17" s="147"/>
      <c r="E17" s="147"/>
    </row>
    <row r="18" spans="1:5">
      <c r="A18" s="147"/>
      <c r="B18" s="157"/>
      <c r="C18" s="147"/>
      <c r="D18" s="147"/>
      <c r="E18" s="147"/>
    </row>
    <row r="19" spans="1:5">
      <c r="A19" s="147"/>
      <c r="B19" s="157"/>
      <c r="C19" s="147"/>
      <c r="D19" s="147"/>
      <c r="E19" s="147"/>
    </row>
    <row r="20" spans="1:5">
      <c r="A20" s="147"/>
      <c r="B20" s="157"/>
      <c r="C20" s="147"/>
      <c r="D20" s="147"/>
      <c r="E20" s="147"/>
    </row>
    <row r="21" spans="1:5">
      <c r="A21" s="147"/>
      <c r="B21" s="157"/>
      <c r="C21" s="147"/>
      <c r="D21" s="147"/>
      <c r="E21" s="147"/>
    </row>
    <row r="22" spans="1:5">
      <c r="A22" s="147"/>
      <c r="B22" s="157"/>
      <c r="C22" s="147"/>
      <c r="D22" s="147"/>
      <c r="E22" s="147"/>
    </row>
    <row r="23" spans="1:5">
      <c r="A23" s="147"/>
      <c r="B23" s="157"/>
      <c r="C23" s="147"/>
      <c r="D23" s="147"/>
      <c r="E23" s="147"/>
    </row>
    <row r="24" spans="1:5">
      <c r="A24" s="147"/>
      <c r="B24" s="157"/>
      <c r="C24" s="147"/>
      <c r="D24" s="147"/>
      <c r="E24" s="147"/>
    </row>
    <row r="25" spans="1:5">
      <c r="A25" s="147"/>
      <c r="B25" s="157"/>
      <c r="C25" s="147"/>
      <c r="D25" s="147"/>
      <c r="E25" s="147"/>
    </row>
    <row r="26" spans="1:5">
      <c r="A26" s="147"/>
      <c r="B26" s="157"/>
      <c r="C26" s="147"/>
      <c r="D26" s="147"/>
      <c r="E26" s="147"/>
    </row>
    <row r="27" spans="1:5">
      <c r="A27" s="147"/>
      <c r="B27" s="157"/>
      <c r="C27" s="147"/>
      <c r="D27" s="147"/>
      <c r="E27" s="147"/>
    </row>
    <row r="28" spans="1:5">
      <c r="A28" s="147"/>
      <c r="B28" s="157"/>
      <c r="C28" s="147"/>
      <c r="D28" s="147"/>
      <c r="E28" s="147"/>
    </row>
    <row r="29" spans="1:5">
      <c r="A29" s="147"/>
      <c r="B29" s="157"/>
      <c r="C29" s="147"/>
      <c r="D29" s="147"/>
      <c r="E29" s="147"/>
    </row>
    <row r="30" spans="1:5">
      <c r="B30" s="157"/>
    </row>
    <row r="31" spans="1:5">
      <c r="A31" s="147"/>
      <c r="B31" s="157"/>
      <c r="C31" s="147"/>
      <c r="D31" s="147"/>
      <c r="E31" s="147"/>
    </row>
    <row r="32" spans="1:5">
      <c r="A32" s="147"/>
      <c r="B32" s="157"/>
      <c r="C32" s="147"/>
      <c r="D32" s="147"/>
      <c r="E32" s="147"/>
    </row>
    <row r="33" spans="1:5">
      <c r="A33" s="147"/>
      <c r="B33" s="157"/>
      <c r="C33" s="147"/>
      <c r="D33" s="147"/>
      <c r="E33" s="147"/>
    </row>
    <row r="34" spans="1:5">
      <c r="A34" s="147"/>
      <c r="B34" s="157"/>
      <c r="C34" s="147"/>
      <c r="D34" s="147"/>
      <c r="E34" s="147"/>
    </row>
    <row r="35" spans="1:5">
      <c r="A35" s="147"/>
      <c r="B35" s="157"/>
      <c r="C35" s="147"/>
      <c r="D35" s="147"/>
      <c r="E35" s="147"/>
    </row>
    <row r="36" spans="1:5">
      <c r="A36" s="147"/>
      <c r="B36" s="157"/>
      <c r="C36" s="147"/>
      <c r="D36" s="147"/>
      <c r="E36" s="147"/>
    </row>
    <row r="37" spans="1:5">
      <c r="A37" s="147"/>
      <c r="B37" s="157"/>
      <c r="C37" s="147"/>
      <c r="D37" s="147"/>
      <c r="E37" s="147"/>
    </row>
    <row r="38" spans="1:5">
      <c r="A38" s="147"/>
      <c r="B38" s="157"/>
      <c r="C38" s="147"/>
      <c r="D38" s="147"/>
      <c r="E38" s="147"/>
    </row>
    <row r="39" spans="1:5">
      <c r="B39" s="157"/>
    </row>
    <row r="40" spans="1:5">
      <c r="B40" s="157"/>
    </row>
    <row r="41" spans="1:5">
      <c r="B41" s="157"/>
    </row>
    <row r="42" spans="1:5">
      <c r="B42" s="157"/>
    </row>
    <row r="43" spans="1:5">
      <c r="B43" s="157"/>
    </row>
    <row r="44" spans="1:5">
      <c r="B44" s="157"/>
    </row>
    <row r="45" spans="1:5">
      <c r="B45" s="157"/>
    </row>
    <row r="46" spans="1:5">
      <c r="B46" s="157"/>
    </row>
    <row r="47" spans="1:5">
      <c r="B47" s="157"/>
    </row>
    <row r="48" spans="1:5">
      <c r="B48" s="157"/>
    </row>
    <row r="49" spans="2:2">
      <c r="B49" s="157"/>
    </row>
    <row r="50" spans="2:2">
      <c r="B50" s="157"/>
    </row>
    <row r="51" spans="2:2">
      <c r="B51" s="157"/>
    </row>
    <row r="52" spans="2:2">
      <c r="B52" s="157"/>
    </row>
    <row r="53" spans="2:2">
      <c r="B53" s="157"/>
    </row>
    <row r="54" spans="2:2">
      <c r="B54" s="157"/>
    </row>
    <row r="55" spans="2:2">
      <c r="B55" s="157"/>
    </row>
    <row r="56" spans="2:2">
      <c r="B56" s="157"/>
    </row>
    <row r="57" spans="2:2">
      <c r="B57" s="157"/>
    </row>
    <row r="58" spans="2:2">
      <c r="B58" s="157"/>
    </row>
    <row r="59" spans="2:2">
      <c r="B59" s="157"/>
    </row>
    <row r="60" spans="2:2">
      <c r="B60" s="157"/>
    </row>
    <row r="61" spans="2:2">
      <c r="B61" s="157"/>
    </row>
    <row r="62" spans="2:2">
      <c r="B62" s="157"/>
    </row>
    <row r="63" spans="2:2">
      <c r="B63" s="157"/>
    </row>
    <row r="64" spans="2:2">
      <c r="B64" s="157"/>
    </row>
    <row r="65" spans="2:2">
      <c r="B65" s="157"/>
    </row>
    <row r="66" spans="2:2">
      <c r="B66" s="157"/>
    </row>
    <row r="67" spans="2:2">
      <c r="B67" s="157"/>
    </row>
  </sheetData>
  <mergeCells count="1">
    <mergeCell ref="A2:B2"/>
  </mergeCells>
  <phoneticPr fontId="74" type="noConversion"/>
  <pageMargins left="0.75" right="0.75" top="1" bottom="1" header="0.51" footer="0.51"/>
  <pageSetup paperSize="9" orientation="portrait"/>
</worksheet>
</file>

<file path=xl/worksheets/sheet28.xml><?xml version="1.0" encoding="utf-8"?>
<worksheet xmlns="http://schemas.openxmlformats.org/spreadsheetml/2006/main" xmlns:r="http://schemas.openxmlformats.org/officeDocument/2006/relationships">
  <sheetPr>
    <pageSetUpPr fitToPage="1"/>
  </sheetPr>
  <dimension ref="A1:D50"/>
  <sheetViews>
    <sheetView showZeros="0" workbookViewId="0">
      <selection activeCell="F15" sqref="F15"/>
    </sheetView>
  </sheetViews>
  <sheetFormatPr defaultColWidth="10" defaultRowHeight="14.25"/>
  <cols>
    <col min="1" max="1" width="42.7109375" style="204" customWidth="1"/>
    <col min="2" max="2" width="16.140625" style="205" customWidth="1"/>
    <col min="3" max="3" width="16.28515625" style="206" customWidth="1"/>
    <col min="4" max="4" width="13.28515625" style="207" customWidth="1"/>
    <col min="5" max="16384" width="10" style="204"/>
  </cols>
  <sheetData>
    <row r="1" spans="1:4" s="200" customFormat="1" ht="20.25" customHeight="1">
      <c r="A1" s="169" t="s">
        <v>1685</v>
      </c>
      <c r="B1" s="208"/>
      <c r="C1" s="209"/>
      <c r="D1" s="210"/>
    </row>
    <row r="2" spans="1:4" ht="25.5" customHeight="1">
      <c r="A2" s="710" t="s">
        <v>259</v>
      </c>
      <c r="B2" s="710"/>
      <c r="C2" s="710"/>
      <c r="D2" s="710"/>
    </row>
    <row r="3" spans="1:4" s="201" customFormat="1" ht="21.6" customHeight="1">
      <c r="A3" s="211"/>
      <c r="B3" s="212"/>
      <c r="C3" s="213"/>
      <c r="D3" s="174" t="s">
        <v>307</v>
      </c>
    </row>
    <row r="4" spans="1:4" s="202" customFormat="1" ht="27.95" customHeight="1">
      <c r="A4" s="214" t="s">
        <v>1612</v>
      </c>
      <c r="B4" s="176" t="s">
        <v>309</v>
      </c>
      <c r="C4" s="215" t="s">
        <v>310</v>
      </c>
      <c r="D4" s="216" t="s">
        <v>380</v>
      </c>
    </row>
    <row r="5" spans="1:4" ht="21.95" customHeight="1">
      <c r="A5" s="179" t="s">
        <v>1613</v>
      </c>
      <c r="B5" s="180">
        <f>SUM(B6:B10)</f>
        <v>38398</v>
      </c>
      <c r="C5" s="180">
        <f>SUM(C6:C10)</f>
        <v>40692</v>
      </c>
      <c r="D5" s="217">
        <f>(C5/B5-1)*100</f>
        <v>5.9742694932027698</v>
      </c>
    </row>
    <row r="6" spans="1:4" ht="21.95" customHeight="1">
      <c r="A6" s="179" t="s">
        <v>1614</v>
      </c>
      <c r="B6" s="218">
        <v>18606</v>
      </c>
      <c r="C6" s="218">
        <v>21147</v>
      </c>
      <c r="D6" s="219">
        <f>(C6/B6-1)*100</f>
        <v>13.656884875846499</v>
      </c>
    </row>
    <row r="7" spans="1:4" ht="21.95" customHeight="1">
      <c r="A7" s="179" t="s">
        <v>1615</v>
      </c>
      <c r="B7" s="218">
        <v>19250</v>
      </c>
      <c r="C7" s="218">
        <v>19000</v>
      </c>
      <c r="D7" s="219">
        <f>(C7/B7-1)*100</f>
        <v>-1.2987012987013</v>
      </c>
    </row>
    <row r="8" spans="1:4" ht="21.95" customHeight="1">
      <c r="A8" s="179" t="s">
        <v>1616</v>
      </c>
      <c r="B8" s="218">
        <v>7</v>
      </c>
      <c r="C8" s="218">
        <v>5</v>
      </c>
      <c r="D8" s="219">
        <f>(C8/B8-1)*100</f>
        <v>-28.571428571428601</v>
      </c>
    </row>
    <row r="9" spans="1:4" ht="21.95" customHeight="1">
      <c r="A9" s="179" t="s">
        <v>1617</v>
      </c>
      <c r="B9" s="218">
        <v>516</v>
      </c>
      <c r="C9" s="218">
        <v>540</v>
      </c>
      <c r="D9" s="219">
        <f>(C9/B9-1)*100</f>
        <v>4.65116279069768</v>
      </c>
    </row>
    <row r="10" spans="1:4" ht="21.95" customHeight="1">
      <c r="A10" s="179" t="s">
        <v>1618</v>
      </c>
      <c r="B10" s="182">
        <v>19</v>
      </c>
      <c r="C10" s="185"/>
      <c r="D10" s="220"/>
    </row>
    <row r="11" spans="1:4" ht="21.95" customHeight="1">
      <c r="A11" s="179" t="s">
        <v>1619</v>
      </c>
      <c r="B11" s="180">
        <f>SUM(B12:B17)</f>
        <v>17743</v>
      </c>
      <c r="C11" s="180">
        <f>SUM(C12:C17)</f>
        <v>22624</v>
      </c>
      <c r="D11" s="217">
        <f>(C11/B11-1)*100</f>
        <v>27.509440342670398</v>
      </c>
    </row>
    <row r="12" spans="1:4" ht="21.95" customHeight="1">
      <c r="A12" s="179" t="s">
        <v>1614</v>
      </c>
      <c r="B12" s="218">
        <v>7981</v>
      </c>
      <c r="C12" s="218">
        <v>4597</v>
      </c>
      <c r="D12" s="219">
        <f t="shared" ref="D12:D17" si="0">(C12/B12-1)*100</f>
        <v>-42.400701666457799</v>
      </c>
    </row>
    <row r="13" spans="1:4" ht="21.95" customHeight="1">
      <c r="A13" s="179" t="s">
        <v>1615</v>
      </c>
      <c r="B13" s="218">
        <v>6587</v>
      </c>
      <c r="C13" s="218">
        <v>14150</v>
      </c>
      <c r="D13" s="219">
        <f t="shared" si="0"/>
        <v>114.81706391377</v>
      </c>
    </row>
    <row r="14" spans="1:4" ht="21.95" customHeight="1">
      <c r="A14" s="179" t="s">
        <v>1616</v>
      </c>
      <c r="B14" s="218">
        <v>3107</v>
      </c>
      <c r="C14" s="218">
        <v>1847</v>
      </c>
      <c r="D14" s="219">
        <f t="shared" si="0"/>
        <v>-40.553588670743501</v>
      </c>
    </row>
    <row r="15" spans="1:4" ht="21.95" customHeight="1">
      <c r="A15" s="179" t="s">
        <v>1620</v>
      </c>
      <c r="B15" s="218"/>
      <c r="C15" s="218"/>
      <c r="D15" s="219"/>
    </row>
    <row r="16" spans="1:4" ht="21.95" customHeight="1">
      <c r="A16" s="179" t="s">
        <v>1617</v>
      </c>
      <c r="B16" s="218">
        <v>38</v>
      </c>
      <c r="C16" s="218">
        <v>30</v>
      </c>
      <c r="D16" s="219">
        <f t="shared" si="0"/>
        <v>-21.052631578947398</v>
      </c>
    </row>
    <row r="17" spans="1:4" ht="21.95" customHeight="1">
      <c r="A17" s="179" t="s">
        <v>1618</v>
      </c>
      <c r="B17" s="218">
        <v>30</v>
      </c>
      <c r="C17" s="218">
        <v>2000</v>
      </c>
      <c r="D17" s="219">
        <f t="shared" si="0"/>
        <v>6566.6666666666697</v>
      </c>
    </row>
    <row r="18" spans="1:4" ht="21.95" customHeight="1">
      <c r="A18" s="179" t="s">
        <v>1621</v>
      </c>
      <c r="B18" s="184"/>
      <c r="C18" s="185"/>
      <c r="D18" s="220"/>
    </row>
    <row r="19" spans="1:4" ht="21.95" customHeight="1">
      <c r="A19" s="179" t="s">
        <v>1614</v>
      </c>
      <c r="B19" s="184"/>
      <c r="C19" s="185"/>
      <c r="D19" s="220"/>
    </row>
    <row r="20" spans="1:4" ht="21.95" customHeight="1">
      <c r="A20" s="179" t="s">
        <v>1615</v>
      </c>
      <c r="B20" s="184"/>
      <c r="C20" s="185"/>
      <c r="D20" s="220"/>
    </row>
    <row r="21" spans="1:4" ht="21.95" customHeight="1">
      <c r="A21" s="179" t="s">
        <v>1616</v>
      </c>
      <c r="B21" s="184"/>
      <c r="C21" s="185"/>
      <c r="D21" s="220"/>
    </row>
    <row r="22" spans="1:4" s="203" customFormat="1" ht="21.95" customHeight="1">
      <c r="A22" s="179" t="s">
        <v>1617</v>
      </c>
      <c r="B22" s="184"/>
      <c r="C22" s="185"/>
      <c r="D22" s="221"/>
    </row>
    <row r="23" spans="1:4" ht="21.95" customHeight="1">
      <c r="A23" s="179" t="s">
        <v>1618</v>
      </c>
      <c r="B23" s="184"/>
      <c r="C23" s="185"/>
      <c r="D23" s="220"/>
    </row>
    <row r="24" spans="1:4" ht="21.95" customHeight="1">
      <c r="A24" s="179" t="s">
        <v>1622</v>
      </c>
      <c r="B24" s="184"/>
      <c r="C24" s="185"/>
      <c r="D24" s="220"/>
    </row>
    <row r="25" spans="1:4" ht="21.95" customHeight="1">
      <c r="A25" s="179" t="s">
        <v>1614</v>
      </c>
      <c r="B25" s="184"/>
      <c r="C25" s="185"/>
      <c r="D25" s="220"/>
    </row>
    <row r="26" spans="1:4" ht="21.95" customHeight="1">
      <c r="A26" s="179" t="s">
        <v>1615</v>
      </c>
      <c r="B26" s="184"/>
      <c r="C26" s="185"/>
      <c r="D26" s="220"/>
    </row>
    <row r="27" spans="1:4" ht="21.95" customHeight="1">
      <c r="A27" s="179" t="s">
        <v>1616</v>
      </c>
      <c r="B27" s="184"/>
      <c r="C27" s="185"/>
      <c r="D27" s="220"/>
    </row>
    <row r="28" spans="1:4" ht="21.95" customHeight="1">
      <c r="A28" s="179" t="s">
        <v>1618</v>
      </c>
      <c r="B28" s="184"/>
      <c r="C28" s="185"/>
      <c r="D28" s="220"/>
    </row>
    <row r="29" spans="1:4" ht="21.95" customHeight="1">
      <c r="A29" s="179" t="s">
        <v>1623</v>
      </c>
      <c r="B29" s="184"/>
      <c r="C29" s="185"/>
      <c r="D29" s="220"/>
    </row>
    <row r="30" spans="1:4" ht="21.95" customHeight="1">
      <c r="A30" s="179" t="s">
        <v>1614</v>
      </c>
      <c r="B30" s="184"/>
      <c r="C30" s="185"/>
      <c r="D30" s="220"/>
    </row>
    <row r="31" spans="1:4" ht="21.95" customHeight="1">
      <c r="A31" s="179" t="s">
        <v>1616</v>
      </c>
      <c r="B31" s="184"/>
      <c r="C31" s="185"/>
      <c r="D31" s="220"/>
    </row>
    <row r="32" spans="1:4" ht="21.95" customHeight="1">
      <c r="A32" s="179" t="s">
        <v>1618</v>
      </c>
      <c r="B32" s="184"/>
      <c r="C32" s="185"/>
      <c r="D32" s="220"/>
    </row>
    <row r="33" spans="1:4" ht="21.95" customHeight="1">
      <c r="A33" s="179" t="s">
        <v>1624</v>
      </c>
      <c r="B33" s="184"/>
      <c r="C33" s="185"/>
      <c r="D33" s="220"/>
    </row>
    <row r="34" spans="1:4" ht="21.95" customHeight="1">
      <c r="A34" s="179" t="s">
        <v>1614</v>
      </c>
      <c r="B34" s="184"/>
      <c r="C34" s="185"/>
      <c r="D34" s="220"/>
    </row>
    <row r="35" spans="1:4" ht="21.95" customHeight="1">
      <c r="A35" s="179" t="s">
        <v>1616</v>
      </c>
      <c r="B35" s="184"/>
      <c r="C35" s="185"/>
      <c r="D35" s="220"/>
    </row>
    <row r="36" spans="1:4" ht="21.95" customHeight="1">
      <c r="A36" s="179" t="s">
        <v>1618</v>
      </c>
      <c r="B36" s="188"/>
      <c r="C36" s="185"/>
      <c r="D36" s="220"/>
    </row>
    <row r="37" spans="1:4" ht="21.95" customHeight="1">
      <c r="A37" s="190" t="s">
        <v>1686</v>
      </c>
      <c r="B37" s="191">
        <f>B5+B11+B18+B24+B29+B33</f>
        <v>56141</v>
      </c>
      <c r="C37" s="191">
        <f>C5+C11+C18+C24+C29+C33</f>
        <v>63316</v>
      </c>
      <c r="D37" s="217">
        <f>(C37/B37-1)*100</f>
        <v>12.7803209775387</v>
      </c>
    </row>
    <row r="38" spans="1:4" ht="21.95" customHeight="1">
      <c r="A38" s="179" t="s">
        <v>1626</v>
      </c>
      <c r="B38" s="222">
        <f t="shared" ref="B38:C40" si="1">B6+B12</f>
        <v>26587</v>
      </c>
      <c r="C38" s="223">
        <f t="shared" si="1"/>
        <v>25744</v>
      </c>
      <c r="D38" s="219">
        <f t="shared" ref="D38:D50" si="2">(C38/B38-1)*100</f>
        <v>-3.1707225335690401</v>
      </c>
    </row>
    <row r="39" spans="1:4" ht="21.95" customHeight="1">
      <c r="A39" s="179" t="s">
        <v>1627</v>
      </c>
      <c r="B39" s="222">
        <f t="shared" si="1"/>
        <v>25837</v>
      </c>
      <c r="C39" s="223">
        <f t="shared" si="1"/>
        <v>33150</v>
      </c>
      <c r="D39" s="219">
        <f t="shared" si="2"/>
        <v>28.304369702364799</v>
      </c>
    </row>
    <row r="40" spans="1:4" ht="21.95" customHeight="1">
      <c r="A40" s="179" t="s">
        <v>1628</v>
      </c>
      <c r="B40" s="222">
        <f t="shared" si="1"/>
        <v>3114</v>
      </c>
      <c r="C40" s="223">
        <f t="shared" si="1"/>
        <v>1852</v>
      </c>
      <c r="D40" s="219">
        <f t="shared" si="2"/>
        <v>-40.526653821451497</v>
      </c>
    </row>
    <row r="41" spans="1:4" ht="21.95" customHeight="1">
      <c r="A41" s="179" t="s">
        <v>1629</v>
      </c>
      <c r="B41" s="222"/>
      <c r="C41" s="223"/>
      <c r="D41" s="219"/>
    </row>
    <row r="42" spans="1:4" ht="21.95" customHeight="1">
      <c r="A42" s="179" t="s">
        <v>1630</v>
      </c>
      <c r="B42" s="222">
        <f>B9+B16</f>
        <v>554</v>
      </c>
      <c r="C42" s="222">
        <f>C9+C16</f>
        <v>570</v>
      </c>
      <c r="D42" s="219">
        <f t="shared" si="2"/>
        <v>2.8880866425992702</v>
      </c>
    </row>
    <row r="43" spans="1:4" ht="21.95" customHeight="1">
      <c r="A43" s="179" t="s">
        <v>1631</v>
      </c>
      <c r="B43" s="182">
        <f>B10+B17</f>
        <v>49</v>
      </c>
      <c r="C43" s="222">
        <f>C10+C17</f>
        <v>2000</v>
      </c>
      <c r="D43" s="219">
        <f t="shared" si="2"/>
        <v>3981.63265306122</v>
      </c>
    </row>
    <row r="44" spans="1:4" ht="21.95" customHeight="1">
      <c r="A44" s="192" t="s">
        <v>1632</v>
      </c>
      <c r="B44" s="191"/>
      <c r="C44" s="191"/>
      <c r="D44" s="217"/>
    </row>
    <row r="45" spans="1:4" ht="21.95" customHeight="1">
      <c r="A45" s="179" t="s">
        <v>1687</v>
      </c>
      <c r="B45" s="224"/>
      <c r="C45" s="225"/>
      <c r="D45" s="217"/>
    </row>
    <row r="46" spans="1:4" ht="21.95" customHeight="1">
      <c r="A46" s="179" t="s">
        <v>1688</v>
      </c>
      <c r="B46" s="224"/>
      <c r="C46" s="225"/>
      <c r="D46" s="217"/>
    </row>
    <row r="47" spans="1:4" ht="21.95" customHeight="1">
      <c r="A47" s="192" t="s">
        <v>1689</v>
      </c>
      <c r="B47" s="224"/>
      <c r="C47" s="225"/>
      <c r="D47" s="217"/>
    </row>
    <row r="48" spans="1:4" ht="21.95" customHeight="1">
      <c r="A48" s="179" t="s">
        <v>1687</v>
      </c>
      <c r="B48" s="224"/>
      <c r="C48" s="225"/>
      <c r="D48" s="217"/>
    </row>
    <row r="49" spans="1:4" ht="21.95" customHeight="1">
      <c r="A49" s="179" t="s">
        <v>1688</v>
      </c>
      <c r="B49" s="224"/>
      <c r="C49" s="225"/>
      <c r="D49" s="217"/>
    </row>
    <row r="50" spans="1:4" ht="21.95" customHeight="1">
      <c r="A50" s="190" t="s">
        <v>1456</v>
      </c>
      <c r="B50" s="191">
        <f>B37+B44+B47</f>
        <v>56141</v>
      </c>
      <c r="C50" s="191">
        <f>C37+C44+C47</f>
        <v>63316</v>
      </c>
      <c r="D50" s="217">
        <f t="shared" si="2"/>
        <v>12.7803209775387</v>
      </c>
    </row>
  </sheetData>
  <mergeCells count="1">
    <mergeCell ref="A2:D2"/>
  </mergeCells>
  <phoneticPr fontId="74" type="noConversion"/>
  <printOptions horizontalCentered="1"/>
  <pageMargins left="0.59027777777777801" right="0.59027777777777801" top="0.79097222222222197" bottom="0.79097222222222197" header="0.31041666666666701" footer="0.31041666666666701"/>
  <pageSetup paperSize="9" fitToHeight="0" orientation="portrait" useFirstPageNumber="1" errors="NA"/>
  <headerFooter alignWithMargins="0"/>
  <ignoredErrors>
    <ignoredError sqref="D5:D11 D12:D17 D37 D50 D38:D43" unlockedFormula="1"/>
  </ignoredErrors>
</worksheet>
</file>

<file path=xl/worksheets/sheet29.xml><?xml version="1.0" encoding="utf-8"?>
<worksheet xmlns="http://schemas.openxmlformats.org/spreadsheetml/2006/main" xmlns:r="http://schemas.openxmlformats.org/officeDocument/2006/relationships">
  <sheetPr>
    <pageSetUpPr fitToPage="1"/>
  </sheetPr>
  <dimension ref="A1:D49"/>
  <sheetViews>
    <sheetView showZeros="0" topLeftCell="A19" zoomScale="80" zoomScaleNormal="80" workbookViewId="0">
      <selection activeCell="G39" sqref="G39"/>
    </sheetView>
  </sheetViews>
  <sheetFormatPr defaultColWidth="10" defaultRowHeight="14.25"/>
  <cols>
    <col min="1" max="1" width="51.5703125" style="165" customWidth="1"/>
    <col min="2" max="2" width="18.5703125" style="166" customWidth="1"/>
    <col min="3" max="3" width="18.5703125" style="167" customWidth="1"/>
    <col min="4" max="4" width="17.7109375" style="168" customWidth="1"/>
    <col min="5" max="16384" width="10" style="165"/>
  </cols>
  <sheetData>
    <row r="1" spans="1:4" s="158" customFormat="1" ht="21.95" customHeight="1">
      <c r="A1" s="169" t="s">
        <v>1690</v>
      </c>
      <c r="B1" s="170"/>
      <c r="C1" s="170"/>
      <c r="D1" s="171"/>
    </row>
    <row r="2" spans="1:4" s="159" customFormat="1" ht="35.1" customHeight="1">
      <c r="A2" s="730" t="s">
        <v>261</v>
      </c>
      <c r="B2" s="730"/>
      <c r="C2" s="730"/>
      <c r="D2" s="730"/>
    </row>
    <row r="3" spans="1:4" s="160" customFormat="1" ht="20.100000000000001" customHeight="1">
      <c r="A3" s="172"/>
      <c r="B3" s="173"/>
      <c r="C3" s="172"/>
      <c r="D3" s="174" t="s">
        <v>307</v>
      </c>
    </row>
    <row r="4" spans="1:4" s="161" customFormat="1" ht="27.95" customHeight="1">
      <c r="A4" s="175" t="s">
        <v>308</v>
      </c>
      <c r="B4" s="176" t="s">
        <v>309</v>
      </c>
      <c r="C4" s="177" t="s">
        <v>310</v>
      </c>
      <c r="D4" s="178" t="s">
        <v>380</v>
      </c>
    </row>
    <row r="5" spans="1:4" ht="21.95" customHeight="1">
      <c r="A5" s="179" t="s">
        <v>1638</v>
      </c>
      <c r="B5" s="180">
        <f>SUM(B6:B8)</f>
        <v>38874</v>
      </c>
      <c r="C5" s="180">
        <f>SUM(C6:C8)</f>
        <v>40520</v>
      </c>
      <c r="D5" s="181">
        <f>(C5/B5-1)*100</f>
        <v>4.23419251942172</v>
      </c>
    </row>
    <row r="6" spans="1:4" ht="21.95" customHeight="1">
      <c r="A6" s="179" t="s">
        <v>1639</v>
      </c>
      <c r="B6" s="182">
        <v>38828</v>
      </c>
      <c r="C6" s="182">
        <v>40465</v>
      </c>
      <c r="D6" s="183">
        <f>(C6/B6-1)*100</f>
        <v>4.2160296693108101</v>
      </c>
    </row>
    <row r="7" spans="1:4" ht="21.95" customHeight="1">
      <c r="A7" s="179" t="s">
        <v>1640</v>
      </c>
      <c r="B7" s="182">
        <v>46</v>
      </c>
      <c r="C7" s="182">
        <v>55</v>
      </c>
      <c r="D7" s="183">
        <f>(C7/B7-1)*100</f>
        <v>19.565217391304301</v>
      </c>
    </row>
    <row r="8" spans="1:4" ht="21.95" customHeight="1">
      <c r="A8" s="179" t="s">
        <v>1641</v>
      </c>
      <c r="B8" s="184"/>
      <c r="C8" s="185"/>
      <c r="D8" s="186"/>
    </row>
    <row r="9" spans="1:4" ht="21.95" customHeight="1">
      <c r="A9" s="179" t="s">
        <v>1642</v>
      </c>
      <c r="B9" s="180">
        <f>SUM(B10:B14)</f>
        <v>17490</v>
      </c>
      <c r="C9" s="180">
        <f>SUM(C10:C14)</f>
        <v>19178</v>
      </c>
      <c r="D9" s="181">
        <f>(C9/B9-1)*100</f>
        <v>9.6512292738707899</v>
      </c>
    </row>
    <row r="10" spans="1:4" ht="21.95" customHeight="1">
      <c r="A10" s="179" t="s">
        <v>1643</v>
      </c>
      <c r="B10" s="182">
        <v>17487</v>
      </c>
      <c r="C10" s="182">
        <v>19162</v>
      </c>
      <c r="D10" s="183">
        <f>(C10/B10-1)*100</f>
        <v>9.5785440613026704</v>
      </c>
    </row>
    <row r="11" spans="1:4" ht="21.95" customHeight="1">
      <c r="A11" s="179" t="s">
        <v>1644</v>
      </c>
      <c r="B11" s="182"/>
      <c r="C11" s="182"/>
      <c r="D11" s="183"/>
    </row>
    <row r="12" spans="1:4" ht="21.95" customHeight="1">
      <c r="A12" s="179" t="s">
        <v>1645</v>
      </c>
      <c r="B12" s="182"/>
      <c r="C12" s="182"/>
      <c r="D12" s="183"/>
    </row>
    <row r="13" spans="1:4" ht="21.95" customHeight="1">
      <c r="A13" s="179" t="s">
        <v>1640</v>
      </c>
      <c r="B13" s="182">
        <v>3</v>
      </c>
      <c r="C13" s="182">
        <v>16</v>
      </c>
      <c r="D13" s="183">
        <f>(C13/B13-1)*100</f>
        <v>433.33333333333297</v>
      </c>
    </row>
    <row r="14" spans="1:4" ht="21.95" customHeight="1">
      <c r="A14" s="179" t="s">
        <v>1646</v>
      </c>
      <c r="B14" s="184"/>
      <c r="C14" s="185"/>
      <c r="D14" s="186"/>
    </row>
    <row r="15" spans="1:4" ht="21.95" customHeight="1">
      <c r="A15" s="179" t="s">
        <v>1647</v>
      </c>
      <c r="B15" s="184"/>
      <c r="C15" s="185"/>
      <c r="D15" s="186"/>
    </row>
    <row r="16" spans="1:4" ht="21.95" customHeight="1">
      <c r="A16" s="179" t="s">
        <v>1648</v>
      </c>
      <c r="B16" s="184"/>
      <c r="C16" s="185"/>
      <c r="D16" s="186"/>
    </row>
    <row r="17" spans="1:4" ht="21.95" customHeight="1">
      <c r="A17" s="179" t="s">
        <v>1649</v>
      </c>
      <c r="B17" s="184"/>
      <c r="C17" s="185"/>
      <c r="D17" s="186"/>
    </row>
    <row r="18" spans="1:4" ht="21.95" customHeight="1">
      <c r="A18" s="179" t="s">
        <v>1640</v>
      </c>
      <c r="B18" s="184"/>
      <c r="C18" s="185"/>
      <c r="D18" s="186"/>
    </row>
    <row r="19" spans="1:4" ht="21.95" customHeight="1">
      <c r="A19" s="179" t="s">
        <v>1650</v>
      </c>
      <c r="B19" s="184"/>
      <c r="C19" s="185"/>
      <c r="D19" s="186"/>
    </row>
    <row r="20" spans="1:4" ht="21.95" customHeight="1">
      <c r="A20" s="179" t="s">
        <v>1651</v>
      </c>
      <c r="B20" s="184"/>
      <c r="C20" s="185"/>
      <c r="D20" s="186"/>
    </row>
    <row r="21" spans="1:4" ht="21.95" customHeight="1">
      <c r="A21" s="179" t="s">
        <v>1652</v>
      </c>
      <c r="B21" s="184"/>
      <c r="C21" s="185"/>
      <c r="D21" s="186"/>
    </row>
    <row r="22" spans="1:4" ht="21.95" customHeight="1">
      <c r="A22" s="179" t="s">
        <v>1653</v>
      </c>
      <c r="B22" s="184"/>
      <c r="C22" s="185"/>
      <c r="D22" s="186"/>
    </row>
    <row r="23" spans="1:4" ht="21.95" customHeight="1">
      <c r="A23" s="179" t="s">
        <v>1654</v>
      </c>
      <c r="B23" s="184"/>
      <c r="C23" s="185"/>
      <c r="D23" s="186"/>
    </row>
    <row r="24" spans="1:4" ht="21.95" customHeight="1">
      <c r="A24" s="179" t="s">
        <v>1655</v>
      </c>
      <c r="B24" s="184"/>
      <c r="C24" s="185"/>
      <c r="D24" s="186"/>
    </row>
    <row r="25" spans="1:4" ht="21.95" customHeight="1">
      <c r="A25" s="179" t="s">
        <v>1656</v>
      </c>
      <c r="B25" s="184"/>
      <c r="C25" s="185"/>
      <c r="D25" s="186"/>
    </row>
    <row r="26" spans="1:4" ht="21.95" customHeight="1">
      <c r="A26" s="179" t="s">
        <v>1657</v>
      </c>
      <c r="B26" s="184"/>
      <c r="C26" s="185"/>
      <c r="D26" s="186"/>
    </row>
    <row r="27" spans="1:4" ht="21.95" customHeight="1">
      <c r="A27" s="179" t="s">
        <v>1658</v>
      </c>
      <c r="B27" s="184"/>
      <c r="C27" s="185"/>
      <c r="D27" s="186"/>
    </row>
    <row r="28" spans="1:4" ht="21.95" customHeight="1">
      <c r="A28" s="179" t="s">
        <v>1659</v>
      </c>
      <c r="B28" s="184"/>
      <c r="C28" s="185"/>
      <c r="D28" s="186"/>
    </row>
    <row r="29" spans="1:4" ht="21.95" customHeight="1">
      <c r="A29" s="179" t="s">
        <v>1660</v>
      </c>
      <c r="B29" s="184"/>
      <c r="C29" s="185"/>
      <c r="D29" s="186"/>
    </row>
    <row r="30" spans="1:4" ht="21.95" customHeight="1">
      <c r="A30" s="187" t="s">
        <v>1661</v>
      </c>
      <c r="B30" s="184"/>
      <c r="C30" s="185"/>
      <c r="D30" s="186"/>
    </row>
    <row r="31" spans="1:4" ht="21.95" customHeight="1">
      <c r="A31" s="187" t="s">
        <v>1662</v>
      </c>
      <c r="B31" s="188"/>
      <c r="C31" s="185"/>
      <c r="D31" s="186"/>
    </row>
    <row r="32" spans="1:4" ht="21.95" customHeight="1">
      <c r="A32" s="187" t="s">
        <v>1663</v>
      </c>
      <c r="B32" s="188"/>
      <c r="C32" s="185"/>
      <c r="D32" s="186"/>
    </row>
    <row r="33" spans="1:4" ht="21.95" customHeight="1">
      <c r="A33" s="187" t="s">
        <v>1664</v>
      </c>
      <c r="B33" s="188"/>
      <c r="C33" s="185"/>
      <c r="D33" s="186"/>
    </row>
    <row r="34" spans="1:4" ht="21.95" customHeight="1">
      <c r="A34" s="187" t="s">
        <v>1665</v>
      </c>
      <c r="B34" s="188"/>
      <c r="C34" s="185"/>
      <c r="D34" s="189"/>
    </row>
    <row r="35" spans="1:4" ht="21.95" customHeight="1">
      <c r="A35" s="187" t="s">
        <v>1666</v>
      </c>
      <c r="B35" s="188"/>
      <c r="C35" s="185"/>
      <c r="D35" s="186"/>
    </row>
    <row r="36" spans="1:4" ht="21.95" customHeight="1">
      <c r="A36" s="187" t="s">
        <v>1667</v>
      </c>
      <c r="B36" s="188"/>
      <c r="C36" s="185"/>
      <c r="D36" s="186"/>
    </row>
    <row r="37" spans="1:4" ht="21.95" customHeight="1">
      <c r="A37" s="187" t="s">
        <v>1640</v>
      </c>
      <c r="B37" s="188"/>
      <c r="C37" s="185"/>
      <c r="D37" s="186"/>
    </row>
    <row r="38" spans="1:4" ht="21.95" customHeight="1">
      <c r="A38" s="187" t="s">
        <v>1668</v>
      </c>
      <c r="B38" s="188"/>
      <c r="C38" s="185"/>
      <c r="D38" s="186"/>
    </row>
    <row r="39" spans="1:4" ht="21.95" customHeight="1">
      <c r="A39" s="190" t="s">
        <v>1691</v>
      </c>
      <c r="B39" s="191">
        <f>B5+B9+B15+B20+B24+B29</f>
        <v>56364</v>
      </c>
      <c r="C39" s="191">
        <f>C5+C9+C15+C20+C24+C29</f>
        <v>59698</v>
      </c>
      <c r="D39" s="181">
        <f>(C39/B39-1)*100</f>
        <v>5.9151231282378802</v>
      </c>
    </row>
    <row r="40" spans="1:4" ht="21.95" customHeight="1">
      <c r="A40" s="179" t="s">
        <v>1692</v>
      </c>
      <c r="B40" s="188"/>
      <c r="C40" s="185"/>
      <c r="D40" s="186"/>
    </row>
    <row r="41" spans="1:4" ht="21.95" customHeight="1">
      <c r="A41" s="179" t="s">
        <v>1693</v>
      </c>
      <c r="B41" s="188"/>
      <c r="C41" s="185"/>
      <c r="D41" s="186"/>
    </row>
    <row r="42" spans="1:4" ht="21.95" customHeight="1">
      <c r="A42" s="179" t="s">
        <v>1263</v>
      </c>
      <c r="B42" s="188"/>
      <c r="C42" s="185"/>
      <c r="D42" s="189"/>
    </row>
    <row r="43" spans="1:4" s="162" customFormat="1" ht="21.95" customHeight="1">
      <c r="A43" s="192" t="s">
        <v>1694</v>
      </c>
      <c r="B43" s="193"/>
      <c r="C43" s="193"/>
      <c r="D43" s="194"/>
    </row>
    <row r="44" spans="1:4" s="163" customFormat="1" ht="21.95" customHeight="1">
      <c r="A44" s="179" t="s">
        <v>1687</v>
      </c>
      <c r="B44" s="185"/>
      <c r="C44" s="185"/>
      <c r="D44" s="195"/>
    </row>
    <row r="45" spans="1:4" s="163" customFormat="1" ht="21.95" customHeight="1">
      <c r="A45" s="179" t="s">
        <v>1688</v>
      </c>
      <c r="B45" s="185"/>
      <c r="C45" s="185"/>
      <c r="D45" s="195"/>
    </row>
    <row r="46" spans="1:4" s="164" customFormat="1" ht="21.95" customHeight="1">
      <c r="A46" s="192" t="s">
        <v>1672</v>
      </c>
      <c r="B46" s="196"/>
      <c r="C46" s="196"/>
      <c r="D46" s="197"/>
    </row>
    <row r="47" spans="1:4" ht="21.95" customHeight="1">
      <c r="A47" s="179" t="s">
        <v>1687</v>
      </c>
      <c r="B47" s="198"/>
      <c r="C47" s="188"/>
      <c r="D47" s="199"/>
    </row>
    <row r="48" spans="1:4" ht="21.95" customHeight="1">
      <c r="A48" s="179" t="s">
        <v>1688</v>
      </c>
      <c r="B48" s="198"/>
      <c r="C48" s="188"/>
      <c r="D48" s="199"/>
    </row>
    <row r="49" spans="1:4" ht="21.95" customHeight="1">
      <c r="A49" s="190" t="s">
        <v>1599</v>
      </c>
      <c r="B49" s="191">
        <f>B39+B43+B46</f>
        <v>56364</v>
      </c>
      <c r="C49" s="191">
        <f>C39+C43+C46</f>
        <v>59698</v>
      </c>
      <c r="D49" s="181">
        <f>(C49/B49-1)*100</f>
        <v>5.9151231282378802</v>
      </c>
    </row>
  </sheetData>
  <mergeCells count="1">
    <mergeCell ref="A2:D2"/>
  </mergeCells>
  <phoneticPr fontId="74" type="noConversion"/>
  <printOptions horizontalCentered="1"/>
  <pageMargins left="0.78740157480314998" right="0.78740157480314998" top="0.86614173228346403" bottom="0.59055118110236204" header="0.31496062992126" footer="0.31496062992126"/>
  <pageSetup paperSize="9" scale="64" orientation="portrait" useFirstPageNumber="1" errors="NA"/>
  <headerFooter alignWithMargins="0"/>
  <rowBreaks count="1" manualBreakCount="1">
    <brk id="42" max="16383" man="1"/>
  </rowBreaks>
</worksheet>
</file>

<file path=xl/worksheets/sheet3.xml><?xml version="1.0" encoding="utf-8"?>
<worksheet xmlns="http://schemas.openxmlformats.org/spreadsheetml/2006/main" xmlns:r="http://schemas.openxmlformats.org/officeDocument/2006/relationships">
  <dimension ref="A15:M24"/>
  <sheetViews>
    <sheetView workbookViewId="0">
      <selection activeCell="S10" sqref="S10"/>
    </sheetView>
  </sheetViews>
  <sheetFormatPr defaultColWidth="8.85546875" defaultRowHeight="12.75"/>
  <cols>
    <col min="2" max="2" width="10.140625" customWidth="1"/>
    <col min="4" max="4" width="14.7109375" customWidth="1"/>
    <col min="6" max="6" width="9.7109375" customWidth="1"/>
    <col min="7" max="7" width="21.42578125" customWidth="1"/>
  </cols>
  <sheetData>
    <row r="15" spans="1:7" ht="71.099999999999994" customHeight="1">
      <c r="A15" s="669" t="s">
        <v>206</v>
      </c>
      <c r="B15" s="669"/>
      <c r="C15" s="669"/>
      <c r="D15" s="669"/>
      <c r="E15" s="669"/>
      <c r="F15" s="669"/>
      <c r="G15" s="669"/>
    </row>
    <row r="19" spans="1:13" ht="51" customHeight="1"/>
    <row r="24" spans="1:13" ht="31.5">
      <c r="A24" s="670"/>
      <c r="B24" s="671"/>
      <c r="C24" s="671"/>
      <c r="D24" s="671"/>
      <c r="E24" s="671"/>
      <c r="F24" s="671"/>
      <c r="G24" s="671"/>
      <c r="M24" s="620"/>
    </row>
  </sheetData>
  <mergeCells count="2">
    <mergeCell ref="A15:G15"/>
    <mergeCell ref="A24:G24"/>
  </mergeCells>
  <phoneticPr fontId="74" type="noConversion"/>
  <printOptions horizontalCentered="1"/>
  <pageMargins left="0.75" right="0.75" top="1" bottom="1" header="0.51" footer="0.51"/>
  <pageSetup paperSize="9" orientation="portrait"/>
</worksheet>
</file>

<file path=xl/worksheets/sheet30.xml><?xml version="1.0" encoding="utf-8"?>
<worksheet xmlns="http://schemas.openxmlformats.org/spreadsheetml/2006/main" xmlns:r="http://schemas.openxmlformats.org/officeDocument/2006/relationships">
  <dimension ref="A1:H66"/>
  <sheetViews>
    <sheetView workbookViewId="0">
      <selection activeCell="A2" sqref="A2:B2"/>
    </sheetView>
  </sheetViews>
  <sheetFormatPr defaultColWidth="10" defaultRowHeight="14.25"/>
  <cols>
    <col min="1" max="1" width="51.28515625" style="37" customWidth="1"/>
    <col min="2" max="2" width="34.5703125" style="37" customWidth="1"/>
    <col min="3" max="16384" width="10" style="37"/>
  </cols>
  <sheetData>
    <row r="1" spans="1:8" ht="18" customHeight="1">
      <c r="A1" s="145" t="s">
        <v>1695</v>
      </c>
      <c r="B1" s="146"/>
      <c r="C1" s="147"/>
      <c r="D1" s="147"/>
      <c r="E1" s="147"/>
    </row>
    <row r="2" spans="1:8" ht="39" customHeight="1">
      <c r="A2" s="729" t="s">
        <v>1696</v>
      </c>
      <c r="B2" s="729"/>
      <c r="C2" s="147"/>
      <c r="D2" s="147"/>
      <c r="E2" s="147"/>
    </row>
    <row r="3" spans="1:8" ht="34.15" customHeight="1">
      <c r="A3" s="147"/>
      <c r="B3" s="148" t="s">
        <v>307</v>
      </c>
      <c r="C3" s="147"/>
      <c r="D3" s="147"/>
      <c r="E3" s="147"/>
    </row>
    <row r="4" spans="1:8" ht="50.1" customHeight="1">
      <c r="A4" s="149" t="s">
        <v>1675</v>
      </c>
      <c r="B4" s="150" t="s">
        <v>310</v>
      </c>
      <c r="C4" s="147"/>
      <c r="D4" s="147"/>
      <c r="E4" s="147"/>
    </row>
    <row r="5" spans="1:8" ht="39.950000000000003" customHeight="1">
      <c r="A5" s="151" t="s">
        <v>1676</v>
      </c>
      <c r="B5" s="152">
        <f>SUM(B6:B11)</f>
        <v>99261</v>
      </c>
      <c r="C5" s="147"/>
      <c r="D5" s="147"/>
      <c r="E5" s="147"/>
      <c r="G5" s="153" t="s">
        <v>1677</v>
      </c>
      <c r="H5" s="153" t="s">
        <v>1677</v>
      </c>
    </row>
    <row r="6" spans="1:8" ht="39.950000000000003" customHeight="1">
      <c r="A6" s="154" t="s">
        <v>1697</v>
      </c>
      <c r="B6" s="155">
        <v>286</v>
      </c>
      <c r="C6" s="147"/>
      <c r="D6" s="147"/>
      <c r="E6" s="147"/>
    </row>
    <row r="7" spans="1:8" ht="39.950000000000003" customHeight="1">
      <c r="A7" s="154" t="s">
        <v>1698</v>
      </c>
      <c r="B7" s="155">
        <v>98975</v>
      </c>
      <c r="C7" s="147"/>
      <c r="D7" s="147"/>
      <c r="E7" s="147"/>
    </row>
    <row r="8" spans="1:8" ht="39.950000000000003" customHeight="1">
      <c r="A8" s="154" t="s">
        <v>1699</v>
      </c>
      <c r="B8" s="156"/>
      <c r="C8" s="147"/>
      <c r="D8" s="147"/>
      <c r="E8" s="147"/>
    </row>
    <row r="9" spans="1:8" ht="39.950000000000003" customHeight="1">
      <c r="A9" s="154" t="s">
        <v>1700</v>
      </c>
      <c r="B9" s="156"/>
      <c r="C9" s="147"/>
      <c r="D9" s="147"/>
      <c r="E9" s="147"/>
    </row>
    <row r="10" spans="1:8" ht="39.950000000000003" customHeight="1">
      <c r="A10" s="154" t="s">
        <v>1701</v>
      </c>
      <c r="B10" s="156"/>
      <c r="C10" s="147"/>
      <c r="D10" s="147"/>
      <c r="E10" s="147"/>
    </row>
    <row r="11" spans="1:8" ht="39.950000000000003" customHeight="1">
      <c r="A11" s="154" t="s">
        <v>1702</v>
      </c>
      <c r="B11" s="156"/>
      <c r="C11" s="147"/>
      <c r="D11" s="147"/>
      <c r="E11" s="147"/>
    </row>
    <row r="12" spans="1:8">
      <c r="A12" s="147"/>
      <c r="B12" s="157"/>
      <c r="C12" s="147"/>
      <c r="D12" s="147"/>
      <c r="E12" s="147"/>
    </row>
    <row r="13" spans="1:8">
      <c r="A13" s="147"/>
      <c r="B13" s="157"/>
      <c r="C13" s="147"/>
      <c r="D13" s="147"/>
      <c r="E13" s="147"/>
    </row>
    <row r="14" spans="1:8">
      <c r="A14" s="147"/>
      <c r="B14" s="157"/>
      <c r="C14" s="147"/>
      <c r="D14" s="147"/>
      <c r="E14" s="147"/>
    </row>
    <row r="15" spans="1:8">
      <c r="A15" s="147"/>
      <c r="B15" s="157"/>
      <c r="C15" s="147"/>
      <c r="D15" s="147"/>
      <c r="E15" s="147"/>
    </row>
    <row r="16" spans="1:8">
      <c r="A16" s="147"/>
      <c r="B16" s="157"/>
      <c r="C16" s="147"/>
      <c r="D16" s="147"/>
      <c r="E16" s="147"/>
    </row>
    <row r="17" spans="1:5">
      <c r="A17" s="147"/>
      <c r="B17" s="157"/>
      <c r="C17" s="147"/>
      <c r="D17" s="147"/>
      <c r="E17" s="147"/>
    </row>
    <row r="18" spans="1:5">
      <c r="A18" s="147"/>
      <c r="B18" s="157"/>
      <c r="C18" s="147"/>
      <c r="D18" s="147"/>
      <c r="E18" s="147"/>
    </row>
    <row r="19" spans="1:5">
      <c r="A19" s="147"/>
      <c r="B19" s="157"/>
      <c r="C19" s="147"/>
      <c r="D19" s="147"/>
      <c r="E19" s="147"/>
    </row>
    <row r="20" spans="1:5">
      <c r="A20" s="147"/>
      <c r="B20" s="157"/>
      <c r="C20" s="147"/>
      <c r="D20" s="147"/>
      <c r="E20" s="147"/>
    </row>
    <row r="21" spans="1:5">
      <c r="A21" s="147"/>
      <c r="B21" s="157"/>
      <c r="C21" s="147"/>
      <c r="D21" s="147"/>
      <c r="E21" s="147"/>
    </row>
    <row r="22" spans="1:5">
      <c r="A22" s="147"/>
      <c r="B22" s="157"/>
      <c r="C22" s="147"/>
      <c r="D22" s="147"/>
      <c r="E22" s="147"/>
    </row>
    <row r="23" spans="1:5">
      <c r="A23" s="147"/>
      <c r="B23" s="157"/>
      <c r="C23" s="147"/>
      <c r="D23" s="147"/>
      <c r="E23" s="147"/>
    </row>
    <row r="24" spans="1:5">
      <c r="A24" s="147"/>
      <c r="B24" s="157"/>
      <c r="C24" s="147"/>
      <c r="D24" s="147"/>
      <c r="E24" s="147"/>
    </row>
    <row r="25" spans="1:5">
      <c r="A25" s="147"/>
      <c r="B25" s="157"/>
      <c r="C25" s="147"/>
      <c r="D25" s="147"/>
      <c r="E25" s="147"/>
    </row>
    <row r="26" spans="1:5">
      <c r="A26" s="147"/>
      <c r="B26" s="157"/>
      <c r="C26" s="147"/>
      <c r="D26" s="147"/>
      <c r="E26" s="147"/>
    </row>
    <row r="27" spans="1:5">
      <c r="A27" s="147"/>
      <c r="B27" s="157"/>
      <c r="C27" s="147"/>
      <c r="D27" s="147"/>
      <c r="E27" s="147"/>
    </row>
    <row r="28" spans="1:5">
      <c r="A28" s="147"/>
      <c r="B28" s="157"/>
      <c r="C28" s="147"/>
      <c r="D28" s="147"/>
      <c r="E28" s="147"/>
    </row>
    <row r="29" spans="1:5">
      <c r="B29" s="157"/>
    </row>
    <row r="30" spans="1:5">
      <c r="A30" s="147"/>
      <c r="B30" s="157"/>
      <c r="C30" s="147"/>
      <c r="D30" s="147"/>
      <c r="E30" s="147"/>
    </row>
    <row r="31" spans="1:5">
      <c r="A31" s="147"/>
      <c r="B31" s="157"/>
      <c r="C31" s="147"/>
      <c r="D31" s="147"/>
      <c r="E31" s="147"/>
    </row>
    <row r="32" spans="1:5">
      <c r="A32" s="147"/>
      <c r="B32" s="157"/>
      <c r="C32" s="147"/>
      <c r="D32" s="147"/>
      <c r="E32" s="147"/>
    </row>
    <row r="33" spans="1:5">
      <c r="A33" s="147"/>
      <c r="B33" s="157"/>
      <c r="C33" s="147"/>
      <c r="D33" s="147"/>
      <c r="E33" s="147"/>
    </row>
    <row r="34" spans="1:5">
      <c r="A34" s="147"/>
      <c r="B34" s="157"/>
      <c r="C34" s="147"/>
      <c r="D34" s="147"/>
      <c r="E34" s="147"/>
    </row>
    <row r="35" spans="1:5">
      <c r="A35" s="147"/>
      <c r="B35" s="157"/>
      <c r="C35" s="147"/>
      <c r="D35" s="147"/>
      <c r="E35" s="147"/>
    </row>
    <row r="36" spans="1:5">
      <c r="A36" s="147"/>
      <c r="B36" s="157"/>
      <c r="C36" s="147"/>
      <c r="D36" s="147"/>
      <c r="E36" s="147"/>
    </row>
    <row r="37" spans="1:5">
      <c r="A37" s="147"/>
      <c r="B37" s="157"/>
      <c r="C37" s="147"/>
      <c r="D37" s="147"/>
      <c r="E37" s="147"/>
    </row>
    <row r="38" spans="1:5">
      <c r="B38" s="157"/>
    </row>
    <row r="39" spans="1:5">
      <c r="B39" s="157"/>
    </row>
    <row r="40" spans="1:5">
      <c r="B40" s="157"/>
    </row>
    <row r="41" spans="1:5">
      <c r="B41" s="157"/>
    </row>
    <row r="42" spans="1:5">
      <c r="B42" s="157"/>
    </row>
    <row r="43" spans="1:5">
      <c r="B43" s="157"/>
    </row>
    <row r="44" spans="1:5">
      <c r="B44" s="157"/>
    </row>
    <row r="45" spans="1:5">
      <c r="B45" s="157"/>
    </row>
    <row r="46" spans="1:5">
      <c r="B46" s="157"/>
    </row>
    <row r="47" spans="1:5">
      <c r="B47" s="157"/>
    </row>
    <row r="48" spans="1:5">
      <c r="B48" s="157"/>
    </row>
    <row r="49" spans="2:2">
      <c r="B49" s="157"/>
    </row>
    <row r="50" spans="2:2">
      <c r="B50" s="157"/>
    </row>
    <row r="51" spans="2:2">
      <c r="B51" s="157"/>
    </row>
    <row r="52" spans="2:2">
      <c r="B52" s="157"/>
    </row>
    <row r="53" spans="2:2">
      <c r="B53" s="157"/>
    </row>
    <row r="54" spans="2:2">
      <c r="B54" s="157"/>
    </row>
    <row r="55" spans="2:2">
      <c r="B55" s="157"/>
    </row>
    <row r="56" spans="2:2">
      <c r="B56" s="157"/>
    </row>
    <row r="57" spans="2:2">
      <c r="B57" s="157"/>
    </row>
    <row r="58" spans="2:2">
      <c r="B58" s="157"/>
    </row>
    <row r="59" spans="2:2">
      <c r="B59" s="157"/>
    </row>
    <row r="60" spans="2:2">
      <c r="B60" s="157"/>
    </row>
    <row r="61" spans="2:2">
      <c r="B61" s="157"/>
    </row>
    <row r="62" spans="2:2">
      <c r="B62" s="157"/>
    </row>
    <row r="63" spans="2:2">
      <c r="B63" s="157"/>
    </row>
    <row r="64" spans="2:2">
      <c r="B64" s="157"/>
    </row>
    <row r="65" spans="2:2">
      <c r="B65" s="157"/>
    </row>
    <row r="66" spans="2:2">
      <c r="B66" s="157"/>
    </row>
  </sheetData>
  <mergeCells count="1">
    <mergeCell ref="A2:B2"/>
  </mergeCells>
  <phoneticPr fontId="74" type="noConversion"/>
  <pageMargins left="0.75" right="0.75" top="1" bottom="1" header="0.51" footer="0.51"/>
  <pageSetup paperSize="9" orientation="portrait"/>
</worksheet>
</file>

<file path=xl/worksheets/sheet31.xml><?xml version="1.0" encoding="utf-8"?>
<worksheet xmlns="http://schemas.openxmlformats.org/spreadsheetml/2006/main" xmlns:r="http://schemas.openxmlformats.org/officeDocument/2006/relationships">
  <dimension ref="A1:H33"/>
  <sheetViews>
    <sheetView view="pageBreakPreview" zoomScale="115" zoomScaleSheetLayoutView="115" workbookViewId="0">
      <selection activeCell="E4" sqref="E4"/>
    </sheetView>
  </sheetViews>
  <sheetFormatPr defaultColWidth="10" defaultRowHeight="14.25"/>
  <cols>
    <col min="1" max="1" width="16.28515625" style="37" customWidth="1"/>
    <col min="2" max="2" width="18" style="37" customWidth="1"/>
    <col min="3" max="3" width="18.140625" style="37" customWidth="1"/>
    <col min="4" max="5" width="17.28515625" style="37" customWidth="1"/>
    <col min="6" max="7" width="10" style="37"/>
    <col min="8" max="8" width="11" style="37"/>
    <col min="9" max="16384" width="10" style="37"/>
  </cols>
  <sheetData>
    <row r="1" spans="1:5" ht="18" customHeight="1">
      <c r="A1" s="62" t="s">
        <v>1703</v>
      </c>
      <c r="B1" s="62"/>
      <c r="C1" s="62"/>
      <c r="D1" s="62"/>
      <c r="E1" s="142"/>
    </row>
    <row r="2" spans="1:5" ht="28.15" customHeight="1">
      <c r="A2" s="731" t="s">
        <v>266</v>
      </c>
      <c r="B2" s="731"/>
      <c r="C2" s="731"/>
      <c r="D2" s="731"/>
      <c r="E2" s="731"/>
    </row>
    <row r="3" spans="1:5" ht="21" customHeight="1">
      <c r="A3" s="75"/>
      <c r="B3" s="75"/>
      <c r="C3" s="75"/>
      <c r="D3" s="75"/>
      <c r="E3" s="65" t="s">
        <v>307</v>
      </c>
    </row>
    <row r="4" spans="1:5" ht="38.1" customHeight="1">
      <c r="A4" s="130" t="s">
        <v>1606</v>
      </c>
      <c r="B4" s="130" t="s">
        <v>1704</v>
      </c>
      <c r="C4" s="130" t="s">
        <v>1705</v>
      </c>
      <c r="D4" s="130" t="s">
        <v>1706</v>
      </c>
      <c r="E4" s="130" t="s">
        <v>1707</v>
      </c>
    </row>
    <row r="5" spans="1:5" s="73" customFormat="1" ht="30.4" customHeight="1">
      <c r="A5" s="81" t="s">
        <v>1708</v>
      </c>
      <c r="B5" s="626">
        <v>786659.82</v>
      </c>
      <c r="C5" s="626">
        <v>130900</v>
      </c>
      <c r="D5" s="626">
        <v>918700</v>
      </c>
      <c r="E5" s="626">
        <v>917562.06</v>
      </c>
    </row>
    <row r="6" spans="1:5">
      <c r="A6" s="143"/>
      <c r="B6" s="143"/>
      <c r="C6" s="143"/>
      <c r="D6" s="143"/>
      <c r="E6" s="143"/>
    </row>
    <row r="7" spans="1:5">
      <c r="A7" s="144"/>
      <c r="B7" s="144"/>
      <c r="C7" s="144"/>
      <c r="D7" s="144"/>
      <c r="E7" s="144"/>
    </row>
    <row r="8" spans="1:5">
      <c r="A8" s="144"/>
      <c r="B8" s="144"/>
      <c r="C8" s="144"/>
      <c r="D8" s="144"/>
      <c r="E8" s="144"/>
    </row>
    <row r="9" spans="1:5">
      <c r="A9" s="144"/>
      <c r="B9" s="144"/>
      <c r="C9" s="144"/>
      <c r="D9" s="144"/>
      <c r="E9" s="144"/>
    </row>
    <row r="10" spans="1:5">
      <c r="A10" s="143"/>
      <c r="B10" s="143"/>
      <c r="C10" s="143"/>
      <c r="D10" s="143"/>
      <c r="E10" s="143"/>
    </row>
    <row r="11" spans="1:5">
      <c r="A11" s="143"/>
      <c r="B11" s="143"/>
      <c r="C11" s="143"/>
      <c r="D11" s="143"/>
      <c r="E11" s="143"/>
    </row>
    <row r="12" spans="1:5">
      <c r="A12" s="143"/>
      <c r="B12" s="143"/>
      <c r="C12" s="143"/>
      <c r="D12" s="143"/>
      <c r="E12" s="143"/>
    </row>
    <row r="13" spans="1:5">
      <c r="A13" s="143"/>
      <c r="B13" s="143"/>
      <c r="C13" s="143"/>
      <c r="D13" s="143"/>
      <c r="E13" s="143"/>
    </row>
    <row r="14" spans="1:5">
      <c r="A14" s="143"/>
      <c r="B14" s="143"/>
      <c r="C14" s="143"/>
      <c r="D14" s="143"/>
      <c r="E14" s="143"/>
    </row>
    <row r="15" spans="1:5">
      <c r="A15" s="143"/>
      <c r="B15" s="143"/>
      <c r="C15" s="143"/>
      <c r="D15" s="143"/>
      <c r="E15" s="143"/>
    </row>
    <row r="16" spans="1:5">
      <c r="A16" s="143"/>
      <c r="B16" s="143"/>
      <c r="C16" s="143"/>
      <c r="D16" s="143"/>
      <c r="E16" s="143"/>
    </row>
    <row r="17" spans="1:5">
      <c r="A17" s="143"/>
      <c r="B17" s="143"/>
      <c r="C17" s="143"/>
      <c r="D17" s="143"/>
      <c r="E17" s="143"/>
    </row>
    <row r="18" spans="1:5">
      <c r="A18" s="143"/>
      <c r="B18" s="143"/>
      <c r="C18" s="143"/>
      <c r="D18" s="143"/>
      <c r="E18" s="143"/>
    </row>
    <row r="19" spans="1:5">
      <c r="A19" s="143"/>
      <c r="B19" s="143"/>
      <c r="C19" s="143"/>
      <c r="D19" s="143"/>
      <c r="E19" s="143"/>
    </row>
    <row r="20" spans="1:5">
      <c r="A20" s="143"/>
      <c r="B20" s="143"/>
      <c r="C20" s="143"/>
      <c r="D20" s="143"/>
      <c r="E20" s="143"/>
    </row>
    <row r="21" spans="1:5">
      <c r="A21" s="143"/>
      <c r="B21" s="143"/>
      <c r="C21" s="143"/>
      <c r="D21" s="143"/>
      <c r="E21" s="143"/>
    </row>
    <row r="22" spans="1:5">
      <c r="A22" s="143"/>
      <c r="B22" s="143"/>
      <c r="C22" s="143"/>
      <c r="D22" s="143"/>
      <c r="E22" s="143"/>
    </row>
    <row r="23" spans="1:5">
      <c r="A23" s="143"/>
      <c r="B23" s="143"/>
      <c r="C23" s="143"/>
      <c r="D23" s="143"/>
      <c r="E23" s="143"/>
    </row>
    <row r="24" spans="1:5">
      <c r="A24" s="143"/>
      <c r="B24" s="143"/>
      <c r="C24" s="143"/>
      <c r="D24" s="143"/>
      <c r="E24" s="143"/>
    </row>
    <row r="25" spans="1:5">
      <c r="A25" s="143"/>
      <c r="B25" s="143"/>
      <c r="C25" s="143"/>
      <c r="D25" s="143"/>
      <c r="E25" s="143"/>
    </row>
    <row r="26" spans="1:5">
      <c r="A26" s="143"/>
      <c r="B26" s="143"/>
      <c r="C26" s="143"/>
      <c r="D26" s="143"/>
      <c r="E26" s="143"/>
    </row>
    <row r="27" spans="1:5">
      <c r="A27" s="143"/>
      <c r="B27" s="143"/>
      <c r="C27" s="143"/>
      <c r="D27" s="143"/>
      <c r="E27" s="143"/>
    </row>
    <row r="33" spans="8:8">
      <c r="H33" s="37">
        <v>13863236</v>
      </c>
    </row>
  </sheetData>
  <mergeCells count="1">
    <mergeCell ref="A2:E2"/>
  </mergeCells>
  <phoneticPr fontId="74" type="noConversion"/>
  <printOptions horizontalCentered="1"/>
  <pageMargins left="0.75" right="0.75" top="1" bottom="1" header="0.51" footer="0.51"/>
  <pageSetup paperSize="9" orientation="portrait" r:id="rId1"/>
</worksheet>
</file>

<file path=xl/worksheets/sheet32.xml><?xml version="1.0" encoding="utf-8"?>
<worksheet xmlns="http://schemas.openxmlformats.org/spreadsheetml/2006/main" xmlns:r="http://schemas.openxmlformats.org/officeDocument/2006/relationships">
  <dimension ref="A1:IS14"/>
  <sheetViews>
    <sheetView view="pageBreakPreview" workbookViewId="0">
      <selection activeCell="A14" sqref="A14"/>
    </sheetView>
  </sheetViews>
  <sheetFormatPr defaultColWidth="10" defaultRowHeight="15"/>
  <cols>
    <col min="1" max="1" width="81.42578125" style="37" customWidth="1"/>
    <col min="2" max="2" width="34.42578125" style="37" customWidth="1"/>
    <col min="3" max="253" width="10" style="37"/>
  </cols>
  <sheetData>
    <row r="1" spans="1:12" s="37" customFormat="1" ht="18" customHeight="1">
      <c r="A1" s="125" t="s">
        <v>1709</v>
      </c>
      <c r="B1" s="134"/>
    </row>
    <row r="2" spans="1:12" s="37" customFormat="1" ht="28.15" customHeight="1">
      <c r="A2" s="731" t="s">
        <v>268</v>
      </c>
      <c r="B2" s="731"/>
    </row>
    <row r="3" spans="1:12" s="37" customFormat="1" ht="32.65" customHeight="1">
      <c r="A3" s="127"/>
      <c r="B3" s="65" t="s">
        <v>307</v>
      </c>
    </row>
    <row r="4" spans="1:12" s="37" customFormat="1" ht="53.65" customHeight="1">
      <c r="A4" s="76" t="s">
        <v>1612</v>
      </c>
      <c r="B4" s="76" t="s">
        <v>1710</v>
      </c>
    </row>
    <row r="5" spans="1:12" s="37" customFormat="1" ht="30.4" customHeight="1">
      <c r="A5" s="78" t="s">
        <v>1711</v>
      </c>
      <c r="B5" s="625">
        <v>217832.3</v>
      </c>
      <c r="D5" s="141"/>
      <c r="E5" s="141"/>
      <c r="F5" s="141"/>
      <c r="G5" s="141"/>
      <c r="I5" s="141"/>
      <c r="J5" s="141"/>
      <c r="K5" s="141"/>
      <c r="L5" s="141"/>
    </row>
    <row r="6" spans="1:12" s="37" customFormat="1" ht="30.4" customHeight="1">
      <c r="A6" s="78" t="s">
        <v>1712</v>
      </c>
      <c r="B6" s="625">
        <v>218900</v>
      </c>
      <c r="D6" s="141"/>
      <c r="E6" s="141"/>
      <c r="F6" s="141"/>
      <c r="G6" s="141"/>
      <c r="I6" s="141"/>
      <c r="J6" s="141"/>
      <c r="K6" s="141"/>
      <c r="L6" s="141"/>
    </row>
    <row r="7" spans="1:12" s="37" customFormat="1" ht="30.4" customHeight="1">
      <c r="A7" s="78" t="s">
        <v>1713</v>
      </c>
      <c r="B7" s="625">
        <v>13050</v>
      </c>
      <c r="D7" s="141"/>
      <c r="E7" s="141"/>
      <c r="F7" s="141"/>
      <c r="G7" s="141"/>
      <c r="I7" s="141"/>
      <c r="J7" s="141"/>
      <c r="K7" s="141"/>
      <c r="L7" s="141"/>
    </row>
    <row r="8" spans="1:12" s="37" customFormat="1" ht="30.4" customHeight="1">
      <c r="A8" s="78" t="s">
        <v>1714</v>
      </c>
      <c r="B8" s="625">
        <v>0</v>
      </c>
      <c r="D8" s="141"/>
      <c r="E8" s="141"/>
      <c r="F8" s="141"/>
      <c r="G8" s="141"/>
      <c r="I8" s="141"/>
      <c r="J8" s="141"/>
      <c r="K8" s="141"/>
      <c r="L8" s="141"/>
    </row>
    <row r="9" spans="1:12" s="37" customFormat="1" ht="30.4" customHeight="1">
      <c r="A9" s="78" t="s">
        <v>1715</v>
      </c>
      <c r="B9" s="625">
        <v>13050</v>
      </c>
      <c r="D9" s="141"/>
      <c r="E9" s="141"/>
      <c r="F9" s="141"/>
      <c r="G9" s="141"/>
      <c r="I9" s="141"/>
      <c r="J9" s="141"/>
      <c r="K9" s="141"/>
      <c r="L9" s="141"/>
    </row>
    <row r="10" spans="1:12" s="37" customFormat="1" ht="30.4" customHeight="1">
      <c r="A10" s="78" t="s">
        <v>1716</v>
      </c>
      <c r="B10" s="625">
        <v>13050</v>
      </c>
      <c r="D10" s="141"/>
      <c r="E10" s="141"/>
      <c r="F10" s="141"/>
      <c r="G10" s="141"/>
      <c r="I10" s="141"/>
      <c r="J10" s="141"/>
      <c r="K10" s="141"/>
      <c r="L10" s="141"/>
    </row>
    <row r="11" spans="1:12" s="37" customFormat="1" ht="30.4" customHeight="1">
      <c r="A11" s="78" t="s">
        <v>1717</v>
      </c>
      <c r="B11" s="625">
        <v>217834.56</v>
      </c>
      <c r="D11" s="141"/>
      <c r="E11" s="141"/>
      <c r="F11" s="141"/>
      <c r="G11" s="141"/>
      <c r="I11" s="141"/>
      <c r="J11" s="141"/>
      <c r="K11" s="141"/>
      <c r="L11" s="141"/>
    </row>
    <row r="12" spans="1:12">
      <c r="A12" s="37" t="s">
        <v>1718</v>
      </c>
    </row>
    <row r="13" spans="1:12" ht="30" customHeight="1">
      <c r="A13" s="732" t="s">
        <v>1719</v>
      </c>
      <c r="B13" s="732"/>
    </row>
    <row r="14" spans="1:12">
      <c r="A14" s="37" t="s">
        <v>1720</v>
      </c>
    </row>
  </sheetData>
  <mergeCells count="2">
    <mergeCell ref="A2:B2"/>
    <mergeCell ref="A13:B13"/>
  </mergeCells>
  <phoneticPr fontId="74" type="noConversion"/>
  <printOptions horizontalCentered="1"/>
  <pageMargins left="0.75138888888888899" right="0.75138888888888899" top="1" bottom="1" header="0.5" footer="0.5"/>
  <pageSetup paperSize="9" orientation="landscape" r:id="rId1"/>
</worksheet>
</file>

<file path=xl/worksheets/sheet33.xml><?xml version="1.0" encoding="utf-8"?>
<worksheet xmlns="http://schemas.openxmlformats.org/spreadsheetml/2006/main" xmlns:r="http://schemas.openxmlformats.org/officeDocument/2006/relationships">
  <dimension ref="A1:O6"/>
  <sheetViews>
    <sheetView view="pageBreakPreview" workbookViewId="0">
      <selection activeCell="E4" sqref="E4"/>
    </sheetView>
  </sheetViews>
  <sheetFormatPr defaultColWidth="10" defaultRowHeight="14.25"/>
  <cols>
    <col min="1" max="1" width="17.28515625" style="37" customWidth="1"/>
    <col min="2" max="5" width="16.7109375" style="37" customWidth="1"/>
    <col min="6" max="16384" width="10" style="37"/>
  </cols>
  <sheetData>
    <row r="1" spans="1:15" ht="18" customHeight="1">
      <c r="A1" s="125" t="s">
        <v>1721</v>
      </c>
      <c r="B1" s="125"/>
      <c r="C1" s="125"/>
      <c r="D1" s="134"/>
      <c r="E1" s="134"/>
    </row>
    <row r="2" spans="1:15" ht="28.15" customHeight="1">
      <c r="A2" s="731" t="s">
        <v>270</v>
      </c>
      <c r="B2" s="731"/>
      <c r="C2" s="731"/>
      <c r="D2" s="731"/>
      <c r="E2" s="731"/>
    </row>
    <row r="3" spans="1:15" ht="32.65" customHeight="1">
      <c r="A3" s="127"/>
      <c r="B3" s="127"/>
      <c r="C3" s="127"/>
      <c r="D3" s="127"/>
      <c r="E3" s="65" t="s">
        <v>307</v>
      </c>
    </row>
    <row r="4" spans="1:15" ht="53.65" customHeight="1">
      <c r="A4" s="130" t="s">
        <v>1606</v>
      </c>
      <c r="B4" s="130" t="s">
        <v>1722</v>
      </c>
      <c r="C4" s="130" t="s">
        <v>1723</v>
      </c>
      <c r="D4" s="130" t="s">
        <v>1724</v>
      </c>
      <c r="E4" s="130" t="s">
        <v>1725</v>
      </c>
    </row>
    <row r="5" spans="1:15" s="73" customFormat="1" ht="30.4" customHeight="1">
      <c r="A5" s="81" t="s">
        <v>1708</v>
      </c>
      <c r="B5" s="627">
        <v>217832.3</v>
      </c>
      <c r="C5" s="627">
        <v>0</v>
      </c>
      <c r="D5" s="625">
        <v>218900</v>
      </c>
      <c r="E5" s="625">
        <v>217834.56</v>
      </c>
      <c r="G5" s="133"/>
      <c r="H5" s="133"/>
      <c r="I5" s="133"/>
      <c r="J5" s="133"/>
      <c r="L5" s="133"/>
      <c r="M5" s="133"/>
      <c r="N5" s="133"/>
      <c r="O5" s="133"/>
    </row>
    <row r="6" spans="1:15">
      <c r="A6" s="135"/>
      <c r="B6" s="135"/>
      <c r="C6" s="135"/>
      <c r="D6" s="135"/>
      <c r="E6" s="135"/>
    </row>
  </sheetData>
  <mergeCells count="1">
    <mergeCell ref="A2:E2"/>
  </mergeCells>
  <phoneticPr fontId="74" type="noConversion"/>
  <printOptions horizontalCentered="1"/>
  <pageMargins left="0.75138888888888899" right="0.75138888888888899" top="1" bottom="1" header="0.51180555555555596" footer="0.51180555555555596"/>
  <pageSetup paperSize="9" orientation="portrait" r:id="rId1"/>
</worksheet>
</file>

<file path=xl/worksheets/sheet34.xml><?xml version="1.0" encoding="utf-8"?>
<worksheet xmlns="http://schemas.openxmlformats.org/spreadsheetml/2006/main" xmlns:r="http://schemas.openxmlformats.org/officeDocument/2006/relationships">
  <dimension ref="A1:B9"/>
  <sheetViews>
    <sheetView view="pageBreakPreview" workbookViewId="0">
      <selection activeCell="A9" sqref="A9"/>
    </sheetView>
  </sheetViews>
  <sheetFormatPr defaultColWidth="9" defaultRowHeight="12.75"/>
  <cols>
    <col min="1" max="1" width="83.140625" style="82" customWidth="1"/>
    <col min="2" max="2" width="29.42578125" style="82" customWidth="1"/>
    <col min="3" max="16384" width="9" style="82"/>
  </cols>
  <sheetData>
    <row r="1" spans="1:2" ht="13.5">
      <c r="A1" s="83" t="s">
        <v>1726</v>
      </c>
    </row>
    <row r="2" spans="1:2" ht="32.1" customHeight="1">
      <c r="A2" s="84" t="s">
        <v>272</v>
      </c>
      <c r="B2" s="84"/>
    </row>
    <row r="3" spans="1:2" ht="24" customHeight="1">
      <c r="A3" s="136"/>
      <c r="B3" s="65" t="s">
        <v>307</v>
      </c>
    </row>
    <row r="4" spans="1:2" ht="50.1" customHeight="1">
      <c r="A4" s="137" t="s">
        <v>1727</v>
      </c>
      <c r="B4" s="138" t="s">
        <v>1710</v>
      </c>
    </row>
    <row r="5" spans="1:2" ht="50.1" customHeight="1">
      <c r="A5" s="139" t="s">
        <v>1728</v>
      </c>
      <c r="B5" s="643">
        <v>568827.5</v>
      </c>
    </row>
    <row r="6" spans="1:2" ht="50.1" customHeight="1">
      <c r="A6" s="139" t="s">
        <v>1729</v>
      </c>
      <c r="B6" s="644">
        <v>699800</v>
      </c>
    </row>
    <row r="7" spans="1:2" ht="50.1" customHeight="1">
      <c r="A7" s="139" t="s">
        <v>1730</v>
      </c>
      <c r="B7" s="644">
        <f>130900+5200</f>
        <v>136100</v>
      </c>
    </row>
    <row r="8" spans="1:2" ht="50.1" customHeight="1">
      <c r="A8" s="139" t="s">
        <v>1731</v>
      </c>
      <c r="B8" s="644">
        <v>5200</v>
      </c>
    </row>
    <row r="9" spans="1:2" ht="50.1" customHeight="1">
      <c r="A9" s="139" t="s">
        <v>1732</v>
      </c>
      <c r="B9" s="644">
        <v>699727.5</v>
      </c>
    </row>
  </sheetData>
  <phoneticPr fontId="74" type="noConversion"/>
  <printOptions horizontalCentered="1"/>
  <pageMargins left="0.75138888888888899" right="0.75138888888888899" top="1" bottom="1" header="0.5" footer="0.5"/>
  <pageSetup paperSize="9" orientation="landscape" r:id="rId1"/>
</worksheet>
</file>

<file path=xl/worksheets/sheet35.xml><?xml version="1.0" encoding="utf-8"?>
<worksheet xmlns="http://schemas.openxmlformats.org/spreadsheetml/2006/main" xmlns:r="http://schemas.openxmlformats.org/officeDocument/2006/relationships">
  <dimension ref="A1:O6"/>
  <sheetViews>
    <sheetView view="pageBreakPreview" workbookViewId="0">
      <selection activeCell="E4" sqref="E4"/>
    </sheetView>
  </sheetViews>
  <sheetFormatPr defaultColWidth="10" defaultRowHeight="14.25"/>
  <cols>
    <col min="1" max="1" width="17.85546875" style="37" customWidth="1"/>
    <col min="2" max="5" width="17" style="37" customWidth="1"/>
    <col min="6" max="16384" width="10" style="37"/>
  </cols>
  <sheetData>
    <row r="1" spans="1:15" ht="18" customHeight="1">
      <c r="A1" s="125" t="s">
        <v>1733</v>
      </c>
      <c r="B1" s="125"/>
      <c r="C1" s="125"/>
      <c r="D1" s="134"/>
      <c r="E1" s="134"/>
    </row>
    <row r="2" spans="1:15" ht="28.15" customHeight="1">
      <c r="A2" s="731" t="s">
        <v>274</v>
      </c>
      <c r="B2" s="731"/>
      <c r="C2" s="731"/>
      <c r="D2" s="731"/>
      <c r="E2" s="731"/>
    </row>
    <row r="3" spans="1:15" ht="19.149999999999999" customHeight="1">
      <c r="A3" s="127"/>
      <c r="B3" s="127"/>
      <c r="C3" s="127"/>
      <c r="D3" s="127"/>
      <c r="E3" s="65" t="s">
        <v>307</v>
      </c>
    </row>
    <row r="4" spans="1:15" ht="44.45" customHeight="1">
      <c r="A4" s="130" t="s">
        <v>1606</v>
      </c>
      <c r="B4" s="130" t="s">
        <v>1734</v>
      </c>
      <c r="C4" s="130" t="s">
        <v>1735</v>
      </c>
      <c r="D4" s="130" t="s">
        <v>1736</v>
      </c>
      <c r="E4" s="130" t="s">
        <v>1737</v>
      </c>
    </row>
    <row r="5" spans="1:15" s="73" customFormat="1" ht="30" customHeight="1">
      <c r="A5" s="81" t="s">
        <v>1708</v>
      </c>
      <c r="B5" s="625">
        <v>568827.5</v>
      </c>
      <c r="C5" s="626">
        <v>130900</v>
      </c>
      <c r="D5" s="625">
        <v>699800</v>
      </c>
      <c r="E5" s="625">
        <v>699727.5</v>
      </c>
      <c r="G5" s="133"/>
      <c r="H5" s="133"/>
      <c r="I5" s="133"/>
      <c r="J5" s="133"/>
      <c r="L5" s="133"/>
      <c r="M5" s="133"/>
      <c r="N5" s="133"/>
      <c r="O5" s="133"/>
    </row>
    <row r="6" spans="1:15">
      <c r="A6" s="135"/>
      <c r="B6" s="135"/>
      <c r="C6" s="135"/>
      <c r="D6" s="135"/>
      <c r="E6" s="135"/>
    </row>
  </sheetData>
  <mergeCells count="1">
    <mergeCell ref="A2:E2"/>
  </mergeCells>
  <phoneticPr fontId="74" type="noConversion"/>
  <pageMargins left="0.75" right="0.75" top="1" bottom="1" header="0.51" footer="0.51"/>
  <pageSetup paperSize="9" orientation="portrait" r:id="rId1"/>
</worksheet>
</file>

<file path=xl/worksheets/sheet36.xml><?xml version="1.0" encoding="utf-8"?>
<worksheet xmlns="http://schemas.openxmlformats.org/spreadsheetml/2006/main" xmlns:r="http://schemas.openxmlformats.org/officeDocument/2006/relationships">
  <sheetPr>
    <pageSetUpPr fitToPage="1"/>
  </sheetPr>
  <dimension ref="A1:Y9"/>
  <sheetViews>
    <sheetView view="pageBreakPreview" workbookViewId="0">
      <selection activeCell="A2" sqref="A2:H2"/>
    </sheetView>
  </sheetViews>
  <sheetFormatPr defaultColWidth="10" defaultRowHeight="14.25"/>
  <cols>
    <col min="1" max="1" width="12.140625" style="37" customWidth="1"/>
    <col min="2" max="2" width="15.42578125" style="37"/>
    <col min="3" max="3" width="14" style="37"/>
    <col min="4" max="4" width="10.7109375" style="37" customWidth="1"/>
    <col min="5" max="5" width="14" style="37"/>
    <col min="6" max="7" width="15.42578125" style="37"/>
    <col min="8" max="8" width="14" style="37"/>
    <col min="9" max="9" width="10" style="37"/>
    <col min="10" max="10" width="10.28515625" style="37" customWidth="1"/>
    <col min="11" max="11" width="10" style="37"/>
    <col min="12" max="12" width="11.28515625" style="37" customWidth="1"/>
    <col min="13" max="16384" width="10" style="37"/>
  </cols>
  <sheetData>
    <row r="1" spans="1:25" ht="18" customHeight="1">
      <c r="A1" s="125" t="s">
        <v>1738</v>
      </c>
      <c r="B1" s="126"/>
      <c r="C1" s="126"/>
      <c r="D1" s="126"/>
      <c r="E1" s="126"/>
      <c r="F1" s="126"/>
      <c r="G1" s="126"/>
      <c r="H1" s="126"/>
    </row>
    <row r="2" spans="1:25" ht="28.15" customHeight="1">
      <c r="A2" s="731" t="s">
        <v>276</v>
      </c>
      <c r="B2" s="731"/>
      <c r="C2" s="731"/>
      <c r="D2" s="731"/>
      <c r="E2" s="731"/>
      <c r="F2" s="731"/>
      <c r="G2" s="731"/>
      <c r="H2" s="731"/>
    </row>
    <row r="3" spans="1:25" ht="24" customHeight="1">
      <c r="A3" s="127"/>
      <c r="B3" s="128"/>
      <c r="C3" s="128"/>
      <c r="D3" s="129"/>
      <c r="E3" s="129"/>
      <c r="F3" s="129"/>
      <c r="G3" s="129"/>
      <c r="H3" s="65" t="s">
        <v>307</v>
      </c>
    </row>
    <row r="4" spans="1:25" ht="27.6" customHeight="1">
      <c r="A4" s="737" t="s">
        <v>1606</v>
      </c>
      <c r="B4" s="736" t="s">
        <v>1739</v>
      </c>
      <c r="C4" s="733" t="s">
        <v>1740</v>
      </c>
      <c r="D4" s="734"/>
      <c r="E4" s="735"/>
      <c r="F4" s="736" t="s">
        <v>1741</v>
      </c>
      <c r="G4" s="736"/>
      <c r="H4" s="736"/>
    </row>
    <row r="5" spans="1:25" ht="42" customHeight="1">
      <c r="A5" s="737"/>
      <c r="B5" s="736"/>
      <c r="C5" s="131" t="s">
        <v>1742</v>
      </c>
      <c r="D5" s="131" t="s">
        <v>1743</v>
      </c>
      <c r="E5" s="131" t="s">
        <v>1744</v>
      </c>
      <c r="F5" s="131" t="s">
        <v>1742</v>
      </c>
      <c r="G5" s="131" t="s">
        <v>1745</v>
      </c>
      <c r="H5" s="131" t="s">
        <v>1746</v>
      </c>
    </row>
    <row r="6" spans="1:25" s="73" customFormat="1" ht="31.15" customHeight="1">
      <c r="A6" s="81" t="s">
        <v>1708</v>
      </c>
      <c r="B6" s="642">
        <f>C6+F6</f>
        <v>149150</v>
      </c>
      <c r="C6" s="642">
        <f>D6+E6</f>
        <v>13050</v>
      </c>
      <c r="D6" s="642">
        <v>0</v>
      </c>
      <c r="E6" s="642">
        <v>13050</v>
      </c>
      <c r="F6" s="642">
        <f>G6+H6</f>
        <v>136100</v>
      </c>
      <c r="G6" s="642">
        <v>130900</v>
      </c>
      <c r="H6" s="642">
        <v>5200</v>
      </c>
      <c r="K6" s="133"/>
      <c r="L6" s="133"/>
      <c r="M6" s="133"/>
      <c r="N6" s="133"/>
      <c r="O6" s="133"/>
      <c r="P6" s="133"/>
      <c r="Q6" s="133"/>
      <c r="S6" s="133">
        <v>0</v>
      </c>
      <c r="T6" s="133">
        <v>0</v>
      </c>
      <c r="U6" s="133">
        <v>0</v>
      </c>
      <c r="V6" s="133">
        <v>0</v>
      </c>
      <c r="W6" s="133">
        <v>0</v>
      </c>
      <c r="X6" s="133">
        <v>0</v>
      </c>
      <c r="Y6" s="133">
        <v>0</v>
      </c>
    </row>
    <row r="7" spans="1:25">
      <c r="B7" s="132"/>
      <c r="C7" s="132"/>
      <c r="D7" s="132"/>
      <c r="E7" s="132"/>
      <c r="F7" s="132"/>
      <c r="G7" s="132"/>
      <c r="H7" s="132"/>
    </row>
    <row r="8" spans="1:25">
      <c r="B8" s="132"/>
      <c r="C8" s="132"/>
      <c r="D8" s="132"/>
      <c r="E8" s="132"/>
      <c r="F8" s="132"/>
      <c r="G8" s="132"/>
      <c r="H8" s="132"/>
    </row>
    <row r="9" spans="1:25">
      <c r="B9" s="132"/>
      <c r="C9" s="132"/>
      <c r="D9" s="132"/>
      <c r="E9" s="132"/>
      <c r="F9" s="132"/>
      <c r="G9" s="132"/>
      <c r="H9" s="132"/>
    </row>
  </sheetData>
  <mergeCells count="5">
    <mergeCell ref="A2:H2"/>
    <mergeCell ref="C4:E4"/>
    <mergeCell ref="F4:H4"/>
    <mergeCell ref="A4:A5"/>
    <mergeCell ref="B4:B5"/>
  </mergeCells>
  <phoneticPr fontId="74" type="noConversion"/>
  <printOptions horizontalCentered="1"/>
  <pageMargins left="0.75" right="0.75" top="1" bottom="1" header="0.51" footer="0.51"/>
  <pageSetup paperSize="9" scale="79" orientation="portrait" r:id="rId1"/>
</worksheet>
</file>

<file path=xl/worksheets/sheet37.xml><?xml version="1.0" encoding="utf-8"?>
<worksheet xmlns="http://schemas.openxmlformats.org/spreadsheetml/2006/main" xmlns:r="http://schemas.openxmlformats.org/officeDocument/2006/relationships">
  <dimension ref="A1:I12"/>
  <sheetViews>
    <sheetView view="pageBreakPreview" workbookViewId="0">
      <selection activeCell="J27" sqref="J27"/>
    </sheetView>
  </sheetViews>
  <sheetFormatPr defaultColWidth="9" defaultRowHeight="12.75"/>
  <cols>
    <col min="1" max="1" width="12.7109375" style="82" customWidth="1"/>
    <col min="2" max="2" width="15.7109375" style="82" customWidth="1"/>
    <col min="3" max="8" width="13.7109375" style="82" customWidth="1"/>
    <col min="9" max="9" width="15.7109375" style="82" customWidth="1"/>
    <col min="10" max="16384" width="9" style="82"/>
  </cols>
  <sheetData>
    <row r="1" spans="1:9" ht="13.5">
      <c r="A1" s="119" t="s">
        <v>1747</v>
      </c>
    </row>
    <row r="2" spans="1:9" ht="22.5">
      <c r="A2" s="120" t="s">
        <v>1748</v>
      </c>
      <c r="B2" s="84"/>
      <c r="C2" s="84"/>
      <c r="D2" s="84"/>
      <c r="E2" s="84"/>
      <c r="F2" s="84"/>
      <c r="G2" s="84"/>
      <c r="H2" s="84"/>
      <c r="I2" s="84"/>
    </row>
    <row r="3" spans="1:9" ht="21.95" customHeight="1">
      <c r="A3" s="121"/>
      <c r="B3" s="121"/>
      <c r="C3" s="121"/>
      <c r="D3" s="121"/>
      <c r="E3" s="121"/>
      <c r="F3" s="121"/>
      <c r="G3" s="121"/>
      <c r="H3" s="122"/>
      <c r="I3" s="65" t="s">
        <v>307</v>
      </c>
    </row>
    <row r="4" spans="1:9" ht="50.1" customHeight="1">
      <c r="A4" s="85" t="s">
        <v>1749</v>
      </c>
      <c r="B4" s="85" t="s">
        <v>1750</v>
      </c>
      <c r="C4" s="85" t="s">
        <v>1751</v>
      </c>
      <c r="D4" s="85" t="s">
        <v>1752</v>
      </c>
      <c r="E4" s="85" t="s">
        <v>1753</v>
      </c>
      <c r="F4" s="85" t="s">
        <v>1754</v>
      </c>
      <c r="G4" s="85" t="s">
        <v>1755</v>
      </c>
      <c r="H4" s="85" t="s">
        <v>1756</v>
      </c>
      <c r="I4" s="85" t="s">
        <v>1757</v>
      </c>
    </row>
    <row r="5" spans="1:9" ht="30" customHeight="1">
      <c r="A5" s="738" t="s">
        <v>1758</v>
      </c>
      <c r="B5" s="123" t="s">
        <v>1739</v>
      </c>
      <c r="C5" s="637">
        <f t="shared" ref="C5:C12" si="0">SUM(D5:H5)</f>
        <v>217808</v>
      </c>
      <c r="D5" s="637">
        <f>SUM(D6:D8)</f>
        <v>25759.8</v>
      </c>
      <c r="E5" s="637">
        <f>SUM(E6:E8)</f>
        <v>46385.5</v>
      </c>
      <c r="F5" s="637">
        <f>SUM(F6:F8)</f>
        <v>8700</v>
      </c>
      <c r="G5" s="637">
        <f>SUM(G6:G8)</f>
        <v>33317.199999999997</v>
      </c>
      <c r="H5" s="637">
        <f>SUM(H6:H8)</f>
        <v>103645.5</v>
      </c>
      <c r="I5" s="739" t="s">
        <v>1759</v>
      </c>
    </row>
    <row r="6" spans="1:9" ht="30" customHeight="1">
      <c r="A6" s="738"/>
      <c r="B6" s="124" t="s">
        <v>1760</v>
      </c>
      <c r="C6" s="637">
        <f t="shared" si="0"/>
        <v>8400</v>
      </c>
      <c r="D6" s="140">
        <v>2640</v>
      </c>
      <c r="E6" s="140">
        <v>2300</v>
      </c>
      <c r="F6" s="140">
        <v>800</v>
      </c>
      <c r="G6" s="140">
        <v>1760</v>
      </c>
      <c r="H6" s="638">
        <v>900</v>
      </c>
      <c r="I6" s="739"/>
    </row>
    <row r="7" spans="1:9" ht="30" customHeight="1">
      <c r="A7" s="738"/>
      <c r="B7" s="124" t="s">
        <v>1761</v>
      </c>
      <c r="C7" s="637">
        <f t="shared" si="0"/>
        <v>124963</v>
      </c>
      <c r="D7" s="140">
        <v>23119.8</v>
      </c>
      <c r="E7" s="140">
        <v>38265.5</v>
      </c>
      <c r="F7" s="140">
        <v>7900</v>
      </c>
      <c r="G7" s="140">
        <v>15412.2</v>
      </c>
      <c r="H7" s="638">
        <v>40265.5</v>
      </c>
      <c r="I7" s="739"/>
    </row>
    <row r="8" spans="1:9" ht="30" customHeight="1">
      <c r="A8" s="738"/>
      <c r="B8" s="124" t="s">
        <v>1762</v>
      </c>
      <c r="C8" s="637">
        <f t="shared" si="0"/>
        <v>84445</v>
      </c>
      <c r="D8" s="140"/>
      <c r="E8" s="140">
        <v>5820</v>
      </c>
      <c r="F8" s="639"/>
      <c r="G8" s="640">
        <v>16145</v>
      </c>
      <c r="H8" s="638">
        <v>62480</v>
      </c>
      <c r="I8" s="739"/>
    </row>
    <row r="9" spans="1:9" ht="30" customHeight="1">
      <c r="A9" s="738" t="s">
        <v>1763</v>
      </c>
      <c r="B9" s="123" t="s">
        <v>1739</v>
      </c>
      <c r="C9" s="637">
        <f t="shared" si="0"/>
        <v>699682.5</v>
      </c>
      <c r="D9" s="641">
        <f>SUM(D10:D12)</f>
        <v>109486.7</v>
      </c>
      <c r="E9" s="641">
        <f>SUM(E10:E12)</f>
        <v>121950</v>
      </c>
      <c r="F9" s="641">
        <f>SUM(F10:F12)</f>
        <v>7250</v>
      </c>
      <c r="G9" s="641">
        <f>SUM(G10:G12)</f>
        <v>48327.8</v>
      </c>
      <c r="H9" s="637">
        <f>SUM(H10:H12)</f>
        <v>412668</v>
      </c>
      <c r="I9" s="739" t="s">
        <v>1764</v>
      </c>
    </row>
    <row r="10" spans="1:9" ht="30" customHeight="1">
      <c r="A10" s="738"/>
      <c r="B10" s="124" t="s">
        <v>1760</v>
      </c>
      <c r="C10" s="637">
        <f t="shared" si="0"/>
        <v>486950</v>
      </c>
      <c r="D10" s="140">
        <v>61560</v>
      </c>
      <c r="E10" s="140">
        <v>107000</v>
      </c>
      <c r="F10" s="140">
        <v>750</v>
      </c>
      <c r="G10" s="640">
        <v>3640</v>
      </c>
      <c r="H10" s="638">
        <v>314000</v>
      </c>
      <c r="I10" s="739"/>
    </row>
    <row r="11" spans="1:9" ht="30" customHeight="1">
      <c r="A11" s="738"/>
      <c r="B11" s="124" t="s">
        <v>1761</v>
      </c>
      <c r="C11" s="637">
        <f t="shared" si="0"/>
        <v>111944.5</v>
      </c>
      <c r="D11" s="140">
        <v>45326.7</v>
      </c>
      <c r="E11" s="140">
        <v>14950</v>
      </c>
      <c r="F11" s="140">
        <v>6500</v>
      </c>
      <c r="G11" s="640">
        <v>30217.8</v>
      </c>
      <c r="H11" s="638">
        <v>14950</v>
      </c>
      <c r="I11" s="739"/>
    </row>
    <row r="12" spans="1:9" ht="30" customHeight="1">
      <c r="A12" s="738"/>
      <c r="B12" s="124" t="s">
        <v>1762</v>
      </c>
      <c r="C12" s="637">
        <f t="shared" si="0"/>
        <v>100788</v>
      </c>
      <c r="D12" s="140">
        <v>2600</v>
      </c>
      <c r="E12" s="140"/>
      <c r="F12" s="140"/>
      <c r="G12" s="140">
        <v>14470</v>
      </c>
      <c r="H12" s="638">
        <v>83718</v>
      </c>
      <c r="I12" s="739"/>
    </row>
  </sheetData>
  <mergeCells count="4">
    <mergeCell ref="A5:A8"/>
    <mergeCell ref="A9:A12"/>
    <mergeCell ref="I5:I8"/>
    <mergeCell ref="I9:I12"/>
  </mergeCells>
  <phoneticPr fontId="74" type="noConversion"/>
  <printOptions horizontalCentered="1"/>
  <pageMargins left="0.75138888888888899" right="0.75138888888888899" top="1" bottom="1" header="0.5" footer="0.5"/>
  <pageSetup paperSize="9" orientation="landscape" r:id="rId1"/>
</worksheet>
</file>

<file path=xl/worksheets/sheet38.xml><?xml version="1.0" encoding="utf-8"?>
<worksheet xmlns="http://schemas.openxmlformats.org/spreadsheetml/2006/main" xmlns:r="http://schemas.openxmlformats.org/officeDocument/2006/relationships">
  <sheetPr>
    <pageSetUpPr fitToPage="1"/>
  </sheetPr>
  <dimension ref="A1:G19"/>
  <sheetViews>
    <sheetView view="pageBreakPreview" workbookViewId="0">
      <selection activeCell="A14" sqref="A14"/>
    </sheetView>
  </sheetViews>
  <sheetFormatPr defaultColWidth="9.140625" defaultRowHeight="12.75"/>
  <cols>
    <col min="1" max="1" width="40.7109375" style="109" customWidth="1"/>
    <col min="2" max="6" width="14.7109375" style="109" customWidth="1"/>
    <col min="7" max="16384" width="9.140625" style="109"/>
  </cols>
  <sheetData>
    <row r="1" spans="1:7" ht="13.5">
      <c r="A1" s="62" t="s">
        <v>1765</v>
      </c>
      <c r="B1" s="62"/>
      <c r="C1" s="62"/>
    </row>
    <row r="2" spans="1:7" ht="22.5">
      <c r="A2" s="740" t="s">
        <v>280</v>
      </c>
      <c r="B2" s="740"/>
      <c r="C2" s="740"/>
      <c r="D2" s="740"/>
      <c r="E2" s="740"/>
      <c r="F2" s="740"/>
    </row>
    <row r="3" spans="1:7" ht="21.95" customHeight="1">
      <c r="A3" s="75"/>
      <c r="B3" s="75"/>
      <c r="F3" s="65" t="s">
        <v>307</v>
      </c>
    </row>
    <row r="4" spans="1:7" ht="27" customHeight="1">
      <c r="A4" s="741" t="s">
        <v>1568</v>
      </c>
      <c r="B4" s="741" t="s">
        <v>1739</v>
      </c>
      <c r="C4" s="741" t="s">
        <v>1766</v>
      </c>
      <c r="D4" s="741"/>
      <c r="E4" s="741"/>
      <c r="F4" s="742" t="s">
        <v>1767</v>
      </c>
    </row>
    <row r="5" spans="1:7" ht="27" customHeight="1">
      <c r="A5" s="741"/>
      <c r="B5" s="741"/>
      <c r="C5" s="110" t="s">
        <v>1742</v>
      </c>
      <c r="D5" s="111" t="s">
        <v>1758</v>
      </c>
      <c r="E5" s="111" t="s">
        <v>1763</v>
      </c>
      <c r="F5" s="742"/>
    </row>
    <row r="6" spans="1:7" s="629" customFormat="1" ht="27.95" customHeight="1">
      <c r="A6" s="79" t="s">
        <v>1768</v>
      </c>
      <c r="B6" s="630">
        <f>C6+F6</f>
        <v>130900</v>
      </c>
      <c r="C6" s="630">
        <f>D6+E6</f>
        <v>130900</v>
      </c>
      <c r="D6" s="631"/>
      <c r="E6" s="632">
        <f>SUM(E7:E19)</f>
        <v>130900</v>
      </c>
      <c r="F6" s="628"/>
    </row>
    <row r="7" spans="1:7" ht="32.25" customHeight="1">
      <c r="A7" s="112" t="s">
        <v>1769</v>
      </c>
      <c r="B7" s="627">
        <v>45000</v>
      </c>
      <c r="C7" s="627">
        <v>45000</v>
      </c>
      <c r="D7" s="633"/>
      <c r="E7" s="634">
        <v>45000</v>
      </c>
      <c r="F7" s="113"/>
      <c r="G7" s="114"/>
    </row>
    <row r="8" spans="1:7" ht="32.25" customHeight="1">
      <c r="A8" s="112" t="s">
        <v>1770</v>
      </c>
      <c r="B8" s="627">
        <v>8000</v>
      </c>
      <c r="C8" s="627">
        <v>8000</v>
      </c>
      <c r="D8" s="633"/>
      <c r="E8" s="634">
        <v>8000</v>
      </c>
      <c r="F8" s="113"/>
      <c r="G8" s="114"/>
    </row>
    <row r="9" spans="1:7" ht="32.25" customHeight="1">
      <c r="A9" s="112" t="s">
        <v>1771</v>
      </c>
      <c r="B9" s="627">
        <v>8000</v>
      </c>
      <c r="C9" s="627">
        <v>8000</v>
      </c>
      <c r="D9" s="633"/>
      <c r="E9" s="634">
        <v>8000</v>
      </c>
      <c r="F9" s="113"/>
      <c r="G9" s="114"/>
    </row>
    <row r="10" spans="1:7" ht="32.25" customHeight="1">
      <c r="A10" s="115" t="s">
        <v>1772</v>
      </c>
      <c r="B10" s="627">
        <v>4000</v>
      </c>
      <c r="C10" s="627">
        <v>4000</v>
      </c>
      <c r="D10" s="633"/>
      <c r="E10" s="635">
        <v>4000</v>
      </c>
      <c r="F10" s="113"/>
      <c r="G10" s="114"/>
    </row>
    <row r="11" spans="1:7" ht="32.25" customHeight="1">
      <c r="A11" s="112" t="s">
        <v>1773</v>
      </c>
      <c r="B11" s="627">
        <v>5600</v>
      </c>
      <c r="C11" s="627">
        <v>5600</v>
      </c>
      <c r="D11" s="633"/>
      <c r="E11" s="634">
        <v>5600</v>
      </c>
      <c r="F11" s="113"/>
      <c r="G11" s="114"/>
    </row>
    <row r="12" spans="1:7" ht="32.25" customHeight="1">
      <c r="A12" s="112" t="s">
        <v>1774</v>
      </c>
      <c r="B12" s="627">
        <v>3500</v>
      </c>
      <c r="C12" s="627">
        <v>3500</v>
      </c>
      <c r="D12" s="633"/>
      <c r="E12" s="634">
        <v>3500</v>
      </c>
      <c r="F12" s="113"/>
      <c r="G12" s="114"/>
    </row>
    <row r="13" spans="1:7" ht="32.25" customHeight="1">
      <c r="A13" s="112" t="s">
        <v>1775</v>
      </c>
      <c r="B13" s="627">
        <v>5800</v>
      </c>
      <c r="C13" s="627">
        <v>5800</v>
      </c>
      <c r="D13" s="633"/>
      <c r="E13" s="634">
        <v>5800</v>
      </c>
      <c r="F13" s="113"/>
      <c r="G13" s="114"/>
    </row>
    <row r="14" spans="1:7" ht="32.25" customHeight="1">
      <c r="A14" s="112" t="s">
        <v>1776</v>
      </c>
      <c r="B14" s="627">
        <v>9500</v>
      </c>
      <c r="C14" s="627">
        <v>9500</v>
      </c>
      <c r="D14" s="636"/>
      <c r="E14" s="634">
        <v>9500</v>
      </c>
      <c r="F14" s="113"/>
      <c r="G14" s="116"/>
    </row>
    <row r="15" spans="1:7" ht="32.25" customHeight="1">
      <c r="A15" s="112" t="s">
        <v>1777</v>
      </c>
      <c r="B15" s="627">
        <v>8400</v>
      </c>
      <c r="C15" s="627">
        <v>8400</v>
      </c>
      <c r="D15" s="636"/>
      <c r="E15" s="634">
        <v>8400</v>
      </c>
      <c r="F15" s="113"/>
      <c r="G15" s="116"/>
    </row>
    <row r="16" spans="1:7" ht="32.25" customHeight="1">
      <c r="A16" s="117" t="s">
        <v>1778</v>
      </c>
      <c r="B16" s="627">
        <v>6000</v>
      </c>
      <c r="C16" s="627">
        <v>6000</v>
      </c>
      <c r="D16" s="636"/>
      <c r="E16" s="635">
        <v>6000</v>
      </c>
      <c r="F16" s="113"/>
      <c r="G16" s="114"/>
    </row>
    <row r="17" spans="1:7" ht="32.25" customHeight="1">
      <c r="A17" s="118" t="s">
        <v>1779</v>
      </c>
      <c r="B17" s="627">
        <v>10000</v>
      </c>
      <c r="C17" s="627">
        <v>10000</v>
      </c>
      <c r="D17" s="636"/>
      <c r="E17" s="634">
        <v>10000</v>
      </c>
      <c r="F17" s="113"/>
      <c r="G17" s="114"/>
    </row>
    <row r="18" spans="1:7" ht="32.25" customHeight="1">
      <c r="A18" s="112" t="s">
        <v>1780</v>
      </c>
      <c r="B18" s="627">
        <v>7100</v>
      </c>
      <c r="C18" s="627">
        <v>7100</v>
      </c>
      <c r="D18" s="636"/>
      <c r="E18" s="634">
        <v>7100</v>
      </c>
      <c r="F18" s="113"/>
      <c r="G18" s="116"/>
    </row>
    <row r="19" spans="1:7" ht="32.25" customHeight="1">
      <c r="A19" s="112" t="s">
        <v>1781</v>
      </c>
      <c r="B19" s="627">
        <v>10000</v>
      </c>
      <c r="C19" s="627">
        <v>10000</v>
      </c>
      <c r="D19" s="636"/>
      <c r="E19" s="634">
        <v>10000</v>
      </c>
      <c r="F19" s="113"/>
      <c r="G19" s="116"/>
    </row>
  </sheetData>
  <mergeCells count="5">
    <mergeCell ref="A2:F2"/>
    <mergeCell ref="C4:E4"/>
    <mergeCell ref="A4:A5"/>
    <mergeCell ref="B4:B5"/>
    <mergeCell ref="F4:F5"/>
  </mergeCells>
  <phoneticPr fontId="74" type="noConversion"/>
  <conditionalFormatting sqref="A16">
    <cfRule type="duplicateValues" dxfId="5" priority="5"/>
    <cfRule type="duplicateValues" dxfId="4" priority="6"/>
  </conditionalFormatting>
  <conditionalFormatting sqref="A14 A7">
    <cfRule type="duplicateValues" dxfId="3" priority="3"/>
    <cfRule type="duplicateValues" dxfId="2" priority="4"/>
  </conditionalFormatting>
  <conditionalFormatting sqref="A11:A13 A8:A9 A15 A18:A19">
    <cfRule type="duplicateValues" dxfId="1" priority="1"/>
    <cfRule type="duplicateValues" dxfId="0" priority="2"/>
  </conditionalFormatting>
  <printOptions horizontalCentered="1"/>
  <pageMargins left="0.39370078740157499" right="0.39370078740157499" top="0.78740157480314998" bottom="0.78740157480314998" header="0.511811023622047" footer="0.511811023622047"/>
  <pageSetup paperSize="9" scale="89" orientation="landscape" r:id="rId1"/>
</worksheet>
</file>

<file path=xl/worksheets/sheet39.xml><?xml version="1.0" encoding="utf-8"?>
<worksheet xmlns="http://schemas.openxmlformats.org/spreadsheetml/2006/main" xmlns:r="http://schemas.openxmlformats.org/officeDocument/2006/relationships">
  <dimension ref="A1:C34"/>
  <sheetViews>
    <sheetView view="pageBreakPreview" topLeftCell="A2" workbookViewId="0">
      <selection activeCell="A2" sqref="A2:C2"/>
    </sheetView>
  </sheetViews>
  <sheetFormatPr defaultColWidth="9" defaultRowHeight="12.75"/>
  <cols>
    <col min="1" max="1" width="57.42578125" style="82" customWidth="1"/>
    <col min="2" max="3" width="13.85546875" style="96" customWidth="1"/>
    <col min="4" max="16384" width="9" style="82"/>
  </cols>
  <sheetData>
    <row r="1" spans="1:3" ht="13.5">
      <c r="A1" s="83" t="s">
        <v>1782</v>
      </c>
      <c r="B1" s="97"/>
      <c r="C1" s="97"/>
    </row>
    <row r="2" spans="1:3" ht="22.5">
      <c r="A2" s="743" t="s">
        <v>1783</v>
      </c>
      <c r="B2" s="743"/>
      <c r="C2" s="743"/>
    </row>
    <row r="3" spans="1:3" ht="13.5">
      <c r="A3" s="83"/>
      <c r="B3" s="97"/>
      <c r="C3" s="98" t="s">
        <v>307</v>
      </c>
    </row>
    <row r="4" spans="1:3" ht="25.7" customHeight="1">
      <c r="A4" s="86" t="s">
        <v>1784</v>
      </c>
      <c r="B4" s="99" t="s">
        <v>1710</v>
      </c>
      <c r="C4" s="99" t="s">
        <v>1785</v>
      </c>
    </row>
    <row r="5" spans="1:3" ht="18" customHeight="1">
      <c r="A5" s="87" t="s">
        <v>1739</v>
      </c>
      <c r="B5" s="100">
        <f>B6+B16+B21+B28+B30</f>
        <v>130900</v>
      </c>
      <c r="C5" s="101">
        <f>C6+C16+C21+C28+C30</f>
        <v>1</v>
      </c>
    </row>
    <row r="6" spans="1:3" ht="18" customHeight="1">
      <c r="A6" s="102" t="s">
        <v>1786</v>
      </c>
      <c r="B6" s="100">
        <f>B10</f>
        <v>7100</v>
      </c>
      <c r="C6" s="101">
        <f>C10</f>
        <v>5.4239877769289499E-2</v>
      </c>
    </row>
    <row r="7" spans="1:3" ht="18" customHeight="1">
      <c r="A7" s="103" t="s">
        <v>1787</v>
      </c>
      <c r="B7" s="104"/>
      <c r="C7" s="105"/>
    </row>
    <row r="8" spans="1:3" ht="18" customHeight="1">
      <c r="A8" s="103" t="s">
        <v>1788</v>
      </c>
      <c r="B8" s="106"/>
      <c r="C8" s="106"/>
    </row>
    <row r="9" spans="1:3" ht="18" customHeight="1">
      <c r="A9" s="103" t="s">
        <v>1789</v>
      </c>
      <c r="B9" s="104"/>
      <c r="C9" s="105"/>
    </row>
    <row r="10" spans="1:3" ht="18" customHeight="1">
      <c r="A10" s="103" t="s">
        <v>1790</v>
      </c>
      <c r="B10" s="106">
        <v>7100</v>
      </c>
      <c r="C10" s="105">
        <f>B10/B5</f>
        <v>5.4239877769289499E-2</v>
      </c>
    </row>
    <row r="11" spans="1:3" ht="18" customHeight="1">
      <c r="A11" s="103" t="s">
        <v>1791</v>
      </c>
      <c r="B11" s="106"/>
      <c r="C11" s="105"/>
    </row>
    <row r="12" spans="1:3" ht="18" customHeight="1">
      <c r="A12" s="103" t="s">
        <v>1792</v>
      </c>
      <c r="B12" s="106"/>
      <c r="C12" s="105"/>
    </row>
    <row r="13" spans="1:3" ht="18" customHeight="1">
      <c r="A13" s="102" t="s">
        <v>1793</v>
      </c>
      <c r="B13" s="107"/>
      <c r="C13" s="107"/>
    </row>
    <row r="14" spans="1:3" ht="18" customHeight="1">
      <c r="A14" s="103" t="s">
        <v>1794</v>
      </c>
      <c r="B14" s="106"/>
      <c r="C14" s="106"/>
    </row>
    <row r="15" spans="1:3" ht="18" customHeight="1">
      <c r="A15" s="103" t="s">
        <v>1795</v>
      </c>
      <c r="B15" s="106"/>
      <c r="C15" s="106"/>
    </row>
    <row r="16" spans="1:3" ht="18" customHeight="1">
      <c r="A16" s="102" t="s">
        <v>1796</v>
      </c>
      <c r="B16" s="107">
        <f>B17+B18+B19</f>
        <v>11600</v>
      </c>
      <c r="C16" s="101">
        <f>C17+C18+C19</f>
        <v>8.8617265087853295E-2</v>
      </c>
    </row>
    <row r="17" spans="1:3" ht="18" customHeight="1">
      <c r="A17" s="103" t="s">
        <v>1797</v>
      </c>
      <c r="B17" s="106"/>
      <c r="C17" s="105"/>
    </row>
    <row r="18" spans="1:3" ht="18" customHeight="1">
      <c r="A18" s="103" t="s">
        <v>1798</v>
      </c>
      <c r="B18" s="106">
        <v>11600</v>
      </c>
      <c r="C18" s="105">
        <f>B18/B5</f>
        <v>8.8617265087853295E-2</v>
      </c>
    </row>
    <row r="19" spans="1:3" ht="18" customHeight="1">
      <c r="A19" s="103" t="s">
        <v>1799</v>
      </c>
      <c r="B19" s="106"/>
      <c r="C19" s="105"/>
    </row>
    <row r="20" spans="1:3" ht="18" customHeight="1">
      <c r="A20" s="102" t="s">
        <v>1800</v>
      </c>
      <c r="B20" s="108"/>
      <c r="C20" s="101"/>
    </row>
    <row r="21" spans="1:3" ht="18" customHeight="1">
      <c r="A21" s="102" t="s">
        <v>1801</v>
      </c>
      <c r="B21" s="107">
        <f>B22+B23+B24+B25+B26</f>
        <v>13300</v>
      </c>
      <c r="C21" s="101">
        <f>C22+C23</f>
        <v>0.10160427807486599</v>
      </c>
    </row>
    <row r="22" spans="1:3" ht="18" customHeight="1">
      <c r="A22" s="103" t="s">
        <v>1802</v>
      </c>
      <c r="B22" s="106">
        <v>9300</v>
      </c>
      <c r="C22" s="105">
        <f>B22/B5</f>
        <v>7.1046600458365194E-2</v>
      </c>
    </row>
    <row r="23" spans="1:3" ht="18" customHeight="1">
      <c r="A23" s="103" t="s">
        <v>1803</v>
      </c>
      <c r="B23" s="106">
        <v>4000</v>
      </c>
      <c r="C23" s="105">
        <f>B23/B5</f>
        <v>3.0557677616501099E-2</v>
      </c>
    </row>
    <row r="24" spans="1:3" ht="18" customHeight="1">
      <c r="A24" s="103" t="s">
        <v>1804</v>
      </c>
      <c r="B24" s="106"/>
      <c r="C24" s="105"/>
    </row>
    <row r="25" spans="1:3" ht="18" customHeight="1">
      <c r="A25" s="103" t="s">
        <v>1805</v>
      </c>
      <c r="B25" s="106"/>
      <c r="C25" s="106"/>
    </row>
    <row r="26" spans="1:3" ht="18" customHeight="1">
      <c r="A26" s="103" t="s">
        <v>1806</v>
      </c>
      <c r="B26" s="106"/>
      <c r="C26" s="106"/>
    </row>
    <row r="27" spans="1:3" ht="18" customHeight="1">
      <c r="A27" s="102" t="s">
        <v>1807</v>
      </c>
      <c r="B27" s="107"/>
      <c r="C27" s="101"/>
    </row>
    <row r="28" spans="1:3" ht="18" customHeight="1">
      <c r="A28" s="102" t="s">
        <v>1808</v>
      </c>
      <c r="B28" s="107">
        <v>34400</v>
      </c>
      <c r="C28" s="101">
        <f>B28/B5</f>
        <v>0.26279602750191</v>
      </c>
    </row>
    <row r="29" spans="1:3" ht="18" customHeight="1">
      <c r="A29" s="102" t="s">
        <v>1809</v>
      </c>
      <c r="B29" s="107"/>
      <c r="C29" s="107"/>
    </row>
    <row r="30" spans="1:3" ht="18" customHeight="1">
      <c r="A30" s="102" t="s">
        <v>1810</v>
      </c>
      <c r="B30" s="107">
        <f>B31+B32+B33</f>
        <v>64500</v>
      </c>
      <c r="C30" s="101">
        <f>C31+C32+C33</f>
        <v>0.49274255156608099</v>
      </c>
    </row>
    <row r="31" spans="1:3" ht="18" customHeight="1">
      <c r="A31" s="103" t="s">
        <v>1811</v>
      </c>
      <c r="B31" s="106">
        <v>9500</v>
      </c>
      <c r="C31" s="105">
        <f>B31/B5</f>
        <v>7.2574484339190198E-2</v>
      </c>
    </row>
    <row r="32" spans="1:3" ht="18" customHeight="1">
      <c r="A32" s="103" t="s">
        <v>1812</v>
      </c>
      <c r="B32" s="106"/>
      <c r="C32" s="105"/>
    </row>
    <row r="33" spans="1:3" ht="18" customHeight="1">
      <c r="A33" s="103" t="s">
        <v>1813</v>
      </c>
      <c r="B33" s="106">
        <v>55000</v>
      </c>
      <c r="C33" s="105">
        <f>B33/B5</f>
        <v>0.42016806722689098</v>
      </c>
    </row>
    <row r="34" spans="1:3" ht="18" customHeight="1">
      <c r="A34" s="102" t="s">
        <v>1814</v>
      </c>
      <c r="B34" s="108"/>
      <c r="C34" s="107"/>
    </row>
  </sheetData>
  <mergeCells count="1">
    <mergeCell ref="A2:C2"/>
  </mergeCells>
  <phoneticPr fontId="74"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dimension ref="A1:B71"/>
  <sheetViews>
    <sheetView topLeftCell="A47" workbookViewId="0">
      <selection activeCell="B70" sqref="B70"/>
    </sheetView>
  </sheetViews>
  <sheetFormatPr defaultColWidth="8.85546875" defaultRowHeight="12.75"/>
  <cols>
    <col min="1" max="1" width="14.5703125" style="611" customWidth="1"/>
    <col min="2" max="2" width="66.85546875" style="611" customWidth="1"/>
    <col min="3" max="16384" width="8.85546875" style="612"/>
  </cols>
  <sheetData>
    <row r="1" spans="1:2" ht="27" customHeight="1"/>
    <row r="2" spans="1:2" ht="39" customHeight="1">
      <c r="A2" s="674" t="s">
        <v>207</v>
      </c>
      <c r="B2" s="674"/>
    </row>
    <row r="3" spans="1:2" ht="24" customHeight="1"/>
    <row r="4" spans="1:2" ht="26.1" customHeight="1">
      <c r="A4" s="672" t="s">
        <v>208</v>
      </c>
      <c r="B4" s="672"/>
    </row>
    <row r="5" spans="1:2" ht="18" customHeight="1">
      <c r="A5" s="613"/>
      <c r="B5" s="613"/>
    </row>
    <row r="6" spans="1:2" ht="26.1" customHeight="1">
      <c r="A6" s="614" t="s">
        <v>209</v>
      </c>
      <c r="B6" s="615" t="s">
        <v>210</v>
      </c>
    </row>
    <row r="7" spans="1:2" ht="26.1" customHeight="1">
      <c r="A7" s="614" t="s">
        <v>211</v>
      </c>
      <c r="B7" s="615" t="s">
        <v>212</v>
      </c>
    </row>
    <row r="8" spans="1:2" ht="26.1" customHeight="1">
      <c r="A8" s="614" t="s">
        <v>213</v>
      </c>
      <c r="B8" s="615" t="s">
        <v>214</v>
      </c>
    </row>
    <row r="9" spans="1:2" ht="26.1" customHeight="1">
      <c r="A9" s="614" t="s">
        <v>215</v>
      </c>
      <c r="B9" s="615" t="s">
        <v>216</v>
      </c>
    </row>
    <row r="10" spans="1:2" ht="26.1" customHeight="1">
      <c r="A10" s="614" t="s">
        <v>217</v>
      </c>
      <c r="B10" s="615" t="s">
        <v>218</v>
      </c>
    </row>
    <row r="11" spans="1:2" ht="26.1" customHeight="1">
      <c r="A11" s="614" t="s">
        <v>219</v>
      </c>
      <c r="B11" s="615" t="s">
        <v>220</v>
      </c>
    </row>
    <row r="12" spans="1:2" ht="26.1" customHeight="1">
      <c r="A12" s="614" t="s">
        <v>221</v>
      </c>
      <c r="B12" s="615" t="s">
        <v>222</v>
      </c>
    </row>
    <row r="13" spans="1:2" ht="26.1" customHeight="1">
      <c r="A13" s="614" t="s">
        <v>223</v>
      </c>
      <c r="B13" s="615" t="s">
        <v>224</v>
      </c>
    </row>
    <row r="14" spans="1:2" ht="26.1" customHeight="1">
      <c r="A14" s="614" t="s">
        <v>225</v>
      </c>
      <c r="B14" s="615" t="s">
        <v>226</v>
      </c>
    </row>
    <row r="15" spans="1:2" ht="20.100000000000001" customHeight="1">
      <c r="A15" s="614"/>
      <c r="B15" s="615"/>
    </row>
    <row r="16" spans="1:2" ht="26.1" customHeight="1">
      <c r="A16" s="672" t="s">
        <v>227</v>
      </c>
      <c r="B16" s="672"/>
    </row>
    <row r="17" spans="1:2" ht="18" customHeight="1">
      <c r="A17" s="613"/>
      <c r="B17" s="613"/>
    </row>
    <row r="18" spans="1:2" ht="26.1" customHeight="1">
      <c r="A18" s="614" t="s">
        <v>228</v>
      </c>
      <c r="B18" s="615" t="s">
        <v>229</v>
      </c>
    </row>
    <row r="19" spans="1:2" ht="26.1" customHeight="1">
      <c r="A19" s="616" t="s">
        <v>230</v>
      </c>
      <c r="B19" s="615" t="s">
        <v>231</v>
      </c>
    </row>
    <row r="20" spans="1:2" ht="26.1" customHeight="1">
      <c r="A20" s="614" t="s">
        <v>232</v>
      </c>
      <c r="B20" s="615" t="s">
        <v>233</v>
      </c>
    </row>
    <row r="21" spans="1:2" ht="26.1" customHeight="1">
      <c r="A21" s="616" t="s">
        <v>234</v>
      </c>
      <c r="B21" s="615" t="s">
        <v>235</v>
      </c>
    </row>
    <row r="22" spans="1:2" ht="26.1" customHeight="1">
      <c r="A22" s="614" t="s">
        <v>236</v>
      </c>
      <c r="B22" s="617" t="s">
        <v>237</v>
      </c>
    </row>
    <row r="23" spans="1:2" ht="26.1" customHeight="1">
      <c r="A23" s="616" t="s">
        <v>238</v>
      </c>
      <c r="B23" s="615" t="s">
        <v>239</v>
      </c>
    </row>
    <row r="24" spans="1:2" ht="26.1" customHeight="1">
      <c r="A24" s="614"/>
      <c r="B24" s="615"/>
    </row>
    <row r="25" spans="1:2" ht="26.1" customHeight="1">
      <c r="A25" s="672" t="s">
        <v>240</v>
      </c>
      <c r="B25" s="672"/>
    </row>
    <row r="26" spans="1:2" ht="18" customHeight="1">
      <c r="A26" s="613"/>
      <c r="B26" s="613"/>
    </row>
    <row r="27" spans="1:2" ht="26.1" customHeight="1">
      <c r="A27" s="616" t="s">
        <v>241</v>
      </c>
      <c r="B27" s="615" t="s">
        <v>242</v>
      </c>
    </row>
    <row r="28" spans="1:2" ht="26.1" customHeight="1">
      <c r="A28" s="616" t="s">
        <v>243</v>
      </c>
      <c r="B28" s="615" t="s">
        <v>244</v>
      </c>
    </row>
    <row r="29" spans="1:2" ht="26.1" customHeight="1">
      <c r="A29" s="616" t="s">
        <v>245</v>
      </c>
      <c r="B29" s="615" t="s">
        <v>246</v>
      </c>
    </row>
    <row r="30" spans="1:2" ht="26.1" customHeight="1">
      <c r="A30" s="616" t="s">
        <v>247</v>
      </c>
      <c r="B30" s="615" t="s">
        <v>248</v>
      </c>
    </row>
    <row r="31" spans="1:2" ht="26.1" customHeight="1">
      <c r="A31" s="616" t="s">
        <v>249</v>
      </c>
      <c r="B31" s="615" t="s">
        <v>250</v>
      </c>
    </row>
    <row r="32" spans="1:2" ht="26.1" customHeight="1">
      <c r="A32" s="614"/>
      <c r="B32" s="615"/>
    </row>
    <row r="33" spans="1:2" ht="26.1" customHeight="1">
      <c r="A33" s="614"/>
      <c r="B33" s="615"/>
    </row>
    <row r="34" spans="1:2" ht="26.1" customHeight="1">
      <c r="A34" s="672" t="s">
        <v>251</v>
      </c>
      <c r="B34" s="672"/>
    </row>
    <row r="35" spans="1:2" ht="18" customHeight="1">
      <c r="A35" s="613"/>
      <c r="B35" s="613"/>
    </row>
    <row r="36" spans="1:2" ht="26.1" customHeight="1">
      <c r="A36" s="616" t="s">
        <v>252</v>
      </c>
      <c r="B36" s="615" t="s">
        <v>253</v>
      </c>
    </row>
    <row r="37" spans="1:2" ht="26.1" customHeight="1">
      <c r="A37" s="616" t="s">
        <v>254</v>
      </c>
      <c r="B37" s="615" t="s">
        <v>255</v>
      </c>
    </row>
    <row r="38" spans="1:2" ht="26.1" customHeight="1">
      <c r="A38" s="616" t="s">
        <v>256</v>
      </c>
      <c r="B38" s="615" t="s">
        <v>257</v>
      </c>
    </row>
    <row r="39" spans="1:2" ht="26.1" customHeight="1">
      <c r="A39" s="616" t="s">
        <v>258</v>
      </c>
      <c r="B39" s="615" t="s">
        <v>259</v>
      </c>
    </row>
    <row r="40" spans="1:2" ht="26.1" customHeight="1">
      <c r="A40" s="616" t="s">
        <v>260</v>
      </c>
      <c r="B40" s="615" t="s">
        <v>261</v>
      </c>
    </row>
    <row r="41" spans="1:2" ht="26.1" customHeight="1">
      <c r="A41" s="616" t="s">
        <v>262</v>
      </c>
      <c r="B41" s="615" t="s">
        <v>263</v>
      </c>
    </row>
    <row r="42" spans="1:2" ht="20.100000000000001" customHeight="1">
      <c r="A42" s="614"/>
      <c r="B42" s="615"/>
    </row>
    <row r="43" spans="1:2" ht="26.1" customHeight="1">
      <c r="A43" s="672" t="s">
        <v>264</v>
      </c>
      <c r="B43" s="672"/>
    </row>
    <row r="44" spans="1:2" ht="18" customHeight="1">
      <c r="A44" s="613"/>
      <c r="B44" s="613"/>
    </row>
    <row r="45" spans="1:2" ht="26.1" customHeight="1">
      <c r="A45" s="616" t="s">
        <v>265</v>
      </c>
      <c r="B45" s="615" t="s">
        <v>266</v>
      </c>
    </row>
    <row r="46" spans="1:2" ht="26.1" customHeight="1">
      <c r="A46" s="616" t="s">
        <v>267</v>
      </c>
      <c r="B46" s="615" t="s">
        <v>268</v>
      </c>
    </row>
    <row r="47" spans="1:2" ht="26.1" customHeight="1">
      <c r="A47" s="616" t="s">
        <v>269</v>
      </c>
      <c r="B47" s="615" t="s">
        <v>270</v>
      </c>
    </row>
    <row r="48" spans="1:2" ht="26.1" customHeight="1">
      <c r="A48" s="616" t="s">
        <v>271</v>
      </c>
      <c r="B48" s="615" t="s">
        <v>272</v>
      </c>
    </row>
    <row r="49" spans="1:2" ht="26.1" customHeight="1">
      <c r="A49" s="616" t="s">
        <v>273</v>
      </c>
      <c r="B49" s="615" t="s">
        <v>274</v>
      </c>
    </row>
    <row r="50" spans="1:2" ht="26.1" customHeight="1">
      <c r="A50" s="616" t="s">
        <v>275</v>
      </c>
      <c r="B50" s="615" t="s">
        <v>276</v>
      </c>
    </row>
    <row r="51" spans="1:2" ht="26.1" customHeight="1">
      <c r="A51" s="616" t="s">
        <v>277</v>
      </c>
      <c r="B51" s="618" t="s">
        <v>278</v>
      </c>
    </row>
    <row r="52" spans="1:2" ht="26.1" customHeight="1">
      <c r="A52" s="616" t="s">
        <v>279</v>
      </c>
      <c r="B52" s="615" t="s">
        <v>280</v>
      </c>
    </row>
    <row r="53" spans="1:2" ht="26.1" customHeight="1">
      <c r="A53" s="616" t="s">
        <v>281</v>
      </c>
      <c r="B53" s="615" t="s">
        <v>282</v>
      </c>
    </row>
    <row r="54" spans="1:2" ht="26.1" customHeight="1">
      <c r="A54" s="616" t="s">
        <v>283</v>
      </c>
      <c r="B54" s="615" t="s">
        <v>284</v>
      </c>
    </row>
    <row r="55" spans="1:2" ht="26.1" customHeight="1">
      <c r="A55" s="616" t="s">
        <v>285</v>
      </c>
      <c r="B55" s="618" t="s">
        <v>286</v>
      </c>
    </row>
    <row r="56" spans="1:2" ht="26.1" customHeight="1">
      <c r="A56" s="616" t="s">
        <v>287</v>
      </c>
      <c r="B56" s="615" t="s">
        <v>288</v>
      </c>
    </row>
    <row r="57" spans="1:2" ht="30" customHeight="1">
      <c r="A57" s="616" t="s">
        <v>289</v>
      </c>
      <c r="B57" s="615" t="s">
        <v>290</v>
      </c>
    </row>
    <row r="58" spans="1:2" ht="18" customHeight="1">
      <c r="A58" s="616"/>
      <c r="B58" s="615"/>
    </row>
    <row r="59" spans="1:2" ht="26.1" customHeight="1">
      <c r="A59" s="672" t="s">
        <v>291</v>
      </c>
      <c r="B59" s="672"/>
    </row>
    <row r="60" spans="1:2" ht="18" customHeight="1">
      <c r="A60" s="613"/>
      <c r="B60" s="613"/>
    </row>
    <row r="61" spans="1:2" ht="26.1" customHeight="1">
      <c r="A61" s="614" t="s">
        <v>292</v>
      </c>
      <c r="B61" s="615" t="s">
        <v>293</v>
      </c>
    </row>
    <row r="62" spans="1:2" ht="21" customHeight="1">
      <c r="A62" s="614"/>
      <c r="B62" s="615"/>
    </row>
    <row r="63" spans="1:2" ht="26.1" customHeight="1">
      <c r="A63" s="672" t="s">
        <v>294</v>
      </c>
      <c r="B63" s="672"/>
    </row>
    <row r="64" spans="1:2" ht="18" customHeight="1">
      <c r="A64" s="613"/>
      <c r="B64" s="613"/>
    </row>
    <row r="65" spans="1:2" ht="26.1" customHeight="1">
      <c r="A65" s="614" t="s">
        <v>295</v>
      </c>
      <c r="B65" s="615" t="s">
        <v>296</v>
      </c>
    </row>
    <row r="66" spans="1:2" ht="26.1" customHeight="1">
      <c r="A66" s="616" t="s">
        <v>297</v>
      </c>
      <c r="B66" s="615" t="s">
        <v>298</v>
      </c>
    </row>
    <row r="67" spans="1:2" ht="26.1" customHeight="1">
      <c r="A67" s="614" t="s">
        <v>299</v>
      </c>
      <c r="B67" s="615" t="s">
        <v>300</v>
      </c>
    </row>
    <row r="68" spans="1:2" customFormat="1" ht="26.1" customHeight="1">
      <c r="A68" s="616" t="s">
        <v>301</v>
      </c>
      <c r="B68" s="615" t="s">
        <v>302</v>
      </c>
    </row>
    <row r="69" spans="1:2" customFormat="1" ht="33.950000000000003" customHeight="1">
      <c r="A69" s="673" t="s">
        <v>303</v>
      </c>
      <c r="B69" s="673"/>
    </row>
    <row r="70" spans="1:2" s="610" customFormat="1" ht="26.1" customHeight="1">
      <c r="A70" s="619">
        <v>1</v>
      </c>
      <c r="B70" s="617" t="s">
        <v>2021</v>
      </c>
    </row>
    <row r="71" spans="1:2" ht="26.1" customHeight="1">
      <c r="A71" s="614">
        <v>2</v>
      </c>
      <c r="B71" s="615" t="s">
        <v>304</v>
      </c>
    </row>
  </sheetData>
  <mergeCells count="9">
    <mergeCell ref="A43:B43"/>
    <mergeCell ref="A59:B59"/>
    <mergeCell ref="A63:B63"/>
    <mergeCell ref="A69:B69"/>
    <mergeCell ref="A2:B2"/>
    <mergeCell ref="A4:B4"/>
    <mergeCell ref="A16:B16"/>
    <mergeCell ref="A25:B25"/>
    <mergeCell ref="A34:B34"/>
  </mergeCells>
  <phoneticPr fontId="74" type="noConversion"/>
  <printOptions horizontalCentered="1"/>
  <pageMargins left="0.59" right="0.59" top="1" bottom="0.79" header="0.51" footer="0.51"/>
  <pageSetup paperSize="9" orientation="portrait" r:id="rId1"/>
</worksheet>
</file>

<file path=xl/worksheets/sheet40.xml><?xml version="1.0" encoding="utf-8"?>
<worksheet xmlns="http://schemas.openxmlformats.org/spreadsheetml/2006/main" xmlns:r="http://schemas.openxmlformats.org/officeDocument/2006/relationships">
  <dimension ref="A1:G25"/>
  <sheetViews>
    <sheetView view="pageBreakPreview" workbookViewId="0">
      <selection activeCell="B7" sqref="B7"/>
    </sheetView>
  </sheetViews>
  <sheetFormatPr defaultColWidth="9" defaultRowHeight="12.75"/>
  <cols>
    <col min="1" max="3" width="13.5703125" style="82" customWidth="1"/>
    <col min="4" max="4" width="15.5703125" style="82" customWidth="1"/>
    <col min="5" max="5" width="13.5703125" style="82" customWidth="1"/>
    <col min="6" max="6" width="15.42578125" style="82"/>
    <col min="7" max="7" width="13.5703125" style="82" customWidth="1"/>
    <col min="8" max="16384" width="9" style="82"/>
  </cols>
  <sheetData>
    <row r="1" spans="1:7" ht="13.5">
      <c r="A1" s="83" t="s">
        <v>1815</v>
      </c>
      <c r="B1" s="83"/>
      <c r="C1" s="83"/>
      <c r="D1" s="83"/>
      <c r="E1" s="83"/>
      <c r="F1" s="83"/>
      <c r="G1" s="83"/>
    </row>
    <row r="2" spans="1:7" ht="22.5">
      <c r="A2" s="84" t="s">
        <v>284</v>
      </c>
      <c r="B2" s="84"/>
      <c r="C2" s="84"/>
      <c r="D2" s="84"/>
      <c r="E2" s="84"/>
      <c r="F2" s="84"/>
      <c r="G2" s="84"/>
    </row>
    <row r="3" spans="1:7" ht="13.5">
      <c r="A3" s="83"/>
      <c r="B3" s="83"/>
      <c r="C3" s="83"/>
      <c r="D3" s="83"/>
      <c r="E3" s="83"/>
      <c r="F3" s="83"/>
      <c r="G3" s="65" t="s">
        <v>307</v>
      </c>
    </row>
    <row r="4" spans="1:7" ht="23.1" customHeight="1">
      <c r="A4" s="85" t="s">
        <v>1749</v>
      </c>
      <c r="B4" s="85" t="s">
        <v>1816</v>
      </c>
      <c r="C4" s="86" t="s">
        <v>1817</v>
      </c>
      <c r="D4" s="86" t="s">
        <v>1818</v>
      </c>
      <c r="E4" s="86" t="s">
        <v>1819</v>
      </c>
      <c r="F4" s="86" t="s">
        <v>1820</v>
      </c>
      <c r="G4" s="86" t="s">
        <v>1821</v>
      </c>
    </row>
    <row r="5" spans="1:7" ht="15.95" customHeight="1">
      <c r="A5" s="744" t="s">
        <v>1739</v>
      </c>
      <c r="B5" s="744"/>
      <c r="C5" s="744"/>
      <c r="D5" s="744"/>
      <c r="E5" s="744"/>
      <c r="F5" s="513">
        <f>SUM(F6,F19)</f>
        <v>149150</v>
      </c>
      <c r="G5" s="87"/>
    </row>
    <row r="6" spans="1:7" ht="15.95" customHeight="1">
      <c r="A6" s="746" t="s">
        <v>1760</v>
      </c>
      <c r="B6" s="745" t="s">
        <v>1822</v>
      </c>
      <c r="C6" s="745"/>
      <c r="D6" s="745"/>
      <c r="E6" s="745"/>
      <c r="F6" s="645">
        <f>SUM(F7:F18)</f>
        <v>130900</v>
      </c>
      <c r="G6" s="88"/>
    </row>
    <row r="7" spans="1:7" ht="15.95" customHeight="1">
      <c r="A7" s="746"/>
      <c r="B7" s="89">
        <v>44586</v>
      </c>
      <c r="C7" s="90" t="s">
        <v>1763</v>
      </c>
      <c r="D7" s="91">
        <v>7</v>
      </c>
      <c r="E7" s="92">
        <v>2.8299999999999999E-2</v>
      </c>
      <c r="F7" s="524">
        <v>45000</v>
      </c>
      <c r="G7" s="93"/>
    </row>
    <row r="8" spans="1:7" ht="15.95" customHeight="1">
      <c r="A8" s="746"/>
      <c r="B8" s="747">
        <v>44586</v>
      </c>
      <c r="C8" s="751" t="s">
        <v>1763</v>
      </c>
      <c r="D8" s="91">
        <v>20</v>
      </c>
      <c r="E8" s="92">
        <v>3.2599999999999997E-2</v>
      </c>
      <c r="F8" s="524">
        <v>8000</v>
      </c>
      <c r="G8" s="93"/>
    </row>
    <row r="9" spans="1:7" ht="15.95" customHeight="1">
      <c r="A9" s="746"/>
      <c r="B9" s="748"/>
      <c r="C9" s="752"/>
      <c r="D9" s="91">
        <v>20</v>
      </c>
      <c r="E9" s="92">
        <v>3.2599999999999997E-2</v>
      </c>
      <c r="F9" s="524">
        <v>7100</v>
      </c>
      <c r="G9" s="93"/>
    </row>
    <row r="10" spans="1:7" ht="15.95" customHeight="1">
      <c r="A10" s="746"/>
      <c r="B10" s="749">
        <v>44616</v>
      </c>
      <c r="C10" s="750" t="s">
        <v>1763</v>
      </c>
      <c r="D10" s="91">
        <v>20</v>
      </c>
      <c r="E10" s="92">
        <v>3.4299999999999997E-2</v>
      </c>
      <c r="F10" s="524">
        <v>14900</v>
      </c>
      <c r="G10" s="93"/>
    </row>
    <row r="11" spans="1:7" ht="15.95" customHeight="1">
      <c r="A11" s="746"/>
      <c r="B11" s="749"/>
      <c r="C11" s="750"/>
      <c r="D11" s="91">
        <v>10</v>
      </c>
      <c r="E11" s="92">
        <v>3.0499999999999999E-2</v>
      </c>
      <c r="F11" s="524">
        <v>10000</v>
      </c>
      <c r="G11" s="93"/>
    </row>
    <row r="12" spans="1:7" ht="15.95" customHeight="1">
      <c r="A12" s="746"/>
      <c r="B12" s="750"/>
      <c r="C12" s="750"/>
      <c r="D12" s="91">
        <v>15</v>
      </c>
      <c r="E12" s="92">
        <v>3.3700000000000001E-2</v>
      </c>
      <c r="F12" s="524">
        <v>5000</v>
      </c>
      <c r="G12" s="93"/>
    </row>
    <row r="13" spans="1:7" ht="15.95" customHeight="1">
      <c r="A13" s="746"/>
      <c r="B13" s="89">
        <v>44693</v>
      </c>
      <c r="C13" s="90" t="s">
        <v>1763</v>
      </c>
      <c r="D13" s="91">
        <v>10</v>
      </c>
      <c r="E13" s="92">
        <v>2.9700000000000001E-2</v>
      </c>
      <c r="F13" s="524">
        <v>9300</v>
      </c>
      <c r="G13" s="93"/>
    </row>
    <row r="14" spans="1:7" ht="15.95" customHeight="1">
      <c r="A14" s="746"/>
      <c r="B14" s="89">
        <v>44707</v>
      </c>
      <c r="C14" s="90" t="s">
        <v>1763</v>
      </c>
      <c r="D14" s="91">
        <v>20</v>
      </c>
      <c r="E14" s="92">
        <v>3.2800000000000003E-2</v>
      </c>
      <c r="F14" s="524">
        <v>8000</v>
      </c>
      <c r="G14" s="93"/>
    </row>
    <row r="15" spans="1:7" ht="15.95" customHeight="1">
      <c r="A15" s="746"/>
      <c r="B15" s="89">
        <v>44721</v>
      </c>
      <c r="C15" s="90" t="s">
        <v>1763</v>
      </c>
      <c r="D15" s="91">
        <v>15</v>
      </c>
      <c r="E15" s="92">
        <v>3.2099999999999997E-2</v>
      </c>
      <c r="F15" s="524">
        <v>3600</v>
      </c>
      <c r="G15" s="93"/>
    </row>
    <row r="16" spans="1:7" ht="15.95" customHeight="1">
      <c r="A16" s="746"/>
      <c r="B16" s="749">
        <v>44739</v>
      </c>
      <c r="C16" s="750" t="s">
        <v>1763</v>
      </c>
      <c r="D16" s="91">
        <v>7</v>
      </c>
      <c r="E16" s="92">
        <v>2.8899999999999999E-2</v>
      </c>
      <c r="F16" s="524">
        <v>10000</v>
      </c>
      <c r="G16" s="93"/>
    </row>
    <row r="17" spans="1:7" ht="15.95" customHeight="1">
      <c r="A17" s="746"/>
      <c r="B17" s="749"/>
      <c r="C17" s="750"/>
      <c r="D17" s="91">
        <v>20</v>
      </c>
      <c r="E17" s="92">
        <v>3.2899999999999999E-2</v>
      </c>
      <c r="F17" s="524">
        <v>7000</v>
      </c>
      <c r="G17" s="93"/>
    </row>
    <row r="18" spans="1:7" ht="15.95" customHeight="1">
      <c r="A18" s="746"/>
      <c r="B18" s="750"/>
      <c r="C18" s="750"/>
      <c r="D18" s="91">
        <v>15</v>
      </c>
      <c r="E18" s="92">
        <v>3.2399999999999998E-2</v>
      </c>
      <c r="F18" s="524">
        <v>3000</v>
      </c>
      <c r="G18" s="93"/>
    </row>
    <row r="19" spans="1:7" ht="15.95" customHeight="1">
      <c r="A19" s="746" t="s">
        <v>1762</v>
      </c>
      <c r="B19" s="745" t="s">
        <v>1823</v>
      </c>
      <c r="C19" s="745"/>
      <c r="D19" s="745"/>
      <c r="E19" s="745"/>
      <c r="F19" s="645">
        <f>SUM(F20:F23)</f>
        <v>18250</v>
      </c>
      <c r="G19" s="88"/>
    </row>
    <row r="20" spans="1:7" ht="15.95" customHeight="1">
      <c r="A20" s="746"/>
      <c r="B20" s="94">
        <v>44693</v>
      </c>
      <c r="C20" s="93" t="s">
        <v>1758</v>
      </c>
      <c r="D20" s="91">
        <v>7</v>
      </c>
      <c r="E20" s="92">
        <v>2.98E-2</v>
      </c>
      <c r="F20" s="524">
        <v>3840</v>
      </c>
      <c r="G20" s="93"/>
    </row>
    <row r="21" spans="1:7" ht="15.95" customHeight="1">
      <c r="A21" s="746"/>
      <c r="B21" s="747">
        <v>44721</v>
      </c>
      <c r="C21" s="93" t="s">
        <v>1763</v>
      </c>
      <c r="D21" s="753">
        <v>7</v>
      </c>
      <c r="E21" s="755">
        <v>2.8799999999999999E-2</v>
      </c>
      <c r="F21" s="524">
        <v>3900</v>
      </c>
      <c r="G21" s="93"/>
    </row>
    <row r="22" spans="1:7" ht="15.95" customHeight="1">
      <c r="A22" s="746"/>
      <c r="B22" s="748"/>
      <c r="C22" s="93" t="s">
        <v>1758</v>
      </c>
      <c r="D22" s="754"/>
      <c r="E22" s="756"/>
      <c r="F22" s="524">
        <v>9210</v>
      </c>
      <c r="G22" s="93"/>
    </row>
    <row r="23" spans="1:7" ht="15.95" customHeight="1">
      <c r="A23" s="746"/>
      <c r="B23" s="95">
        <v>44399</v>
      </c>
      <c r="C23" s="93" t="s">
        <v>1758</v>
      </c>
      <c r="D23" s="91">
        <v>7</v>
      </c>
      <c r="E23" s="92">
        <v>2.9600000000000001E-2</v>
      </c>
      <c r="F23" s="524">
        <v>1300</v>
      </c>
      <c r="G23" s="93"/>
    </row>
    <row r="24" spans="1:7" ht="13.5">
      <c r="A24" s="83" t="s">
        <v>1718</v>
      </c>
      <c r="B24" s="83"/>
      <c r="C24" s="83"/>
      <c r="D24" s="83"/>
      <c r="E24" s="83"/>
      <c r="F24" s="83"/>
      <c r="G24" s="83"/>
    </row>
    <row r="25" spans="1:7" ht="13.5">
      <c r="A25" s="83" t="s">
        <v>1824</v>
      </c>
      <c r="B25" s="83"/>
      <c r="C25" s="83"/>
      <c r="D25" s="83"/>
      <c r="E25" s="83"/>
      <c r="F25" s="83"/>
      <c r="G25" s="83"/>
    </row>
  </sheetData>
  <mergeCells count="14">
    <mergeCell ref="A5:E5"/>
    <mergeCell ref="B6:E6"/>
    <mergeCell ref="B19:E19"/>
    <mergeCell ref="A6:A18"/>
    <mergeCell ref="A19:A23"/>
    <mergeCell ref="B8:B9"/>
    <mergeCell ref="B10:B12"/>
    <mergeCell ref="B16:B18"/>
    <mergeCell ref="B21:B22"/>
    <mergeCell ref="C8:C9"/>
    <mergeCell ref="C10:C12"/>
    <mergeCell ref="C16:C18"/>
    <mergeCell ref="D21:D22"/>
    <mergeCell ref="E21:E22"/>
  </mergeCells>
  <phoneticPr fontId="74" type="noConversion"/>
  <printOptions horizontalCentered="1"/>
  <pageMargins left="0.75138888888888899" right="0.75138888888888899" top="1" bottom="1" header="0.5" footer="0.5"/>
  <pageSetup paperSize="9" scale="84" orientation="portrait" r:id="rId1"/>
</worksheet>
</file>

<file path=xl/worksheets/sheet41.xml><?xml version="1.0" encoding="utf-8"?>
<worksheet xmlns="http://schemas.openxmlformats.org/spreadsheetml/2006/main" xmlns:r="http://schemas.openxmlformats.org/officeDocument/2006/relationships">
  <dimension ref="A1:H25"/>
  <sheetViews>
    <sheetView view="pageBreakPreview" topLeftCell="A5" workbookViewId="0">
      <selection activeCell="A13" sqref="A13"/>
    </sheetView>
  </sheetViews>
  <sheetFormatPr defaultColWidth="10" defaultRowHeight="14.25"/>
  <cols>
    <col min="1" max="1" width="43.42578125" style="37" customWidth="1"/>
    <col min="2" max="2" width="20.7109375" style="73" customWidth="1"/>
    <col min="3" max="16384" width="10" style="37"/>
  </cols>
  <sheetData>
    <row r="1" spans="1:8" ht="18" customHeight="1">
      <c r="A1" s="62" t="s">
        <v>1825</v>
      </c>
      <c r="B1" s="74"/>
    </row>
    <row r="2" spans="1:8" ht="28.15" customHeight="1">
      <c r="A2" s="740" t="s">
        <v>1826</v>
      </c>
      <c r="B2" s="740"/>
    </row>
    <row r="3" spans="1:8" ht="21" customHeight="1">
      <c r="A3" s="75"/>
      <c r="B3" s="65" t="s">
        <v>307</v>
      </c>
    </row>
    <row r="4" spans="1:8" ht="36.950000000000003" customHeight="1">
      <c r="A4" s="76" t="s">
        <v>1727</v>
      </c>
      <c r="B4" s="77" t="s">
        <v>2030</v>
      </c>
    </row>
    <row r="5" spans="1:8" ht="29.1" customHeight="1">
      <c r="A5" s="78" t="s">
        <v>1827</v>
      </c>
      <c r="B5" s="630">
        <f>B6+B8</f>
        <v>149150</v>
      </c>
      <c r="F5" s="80"/>
      <c r="G5" s="80"/>
      <c r="H5" s="80"/>
    </row>
    <row r="6" spans="1:8" ht="29.1" customHeight="1">
      <c r="A6" s="78" t="s">
        <v>1828</v>
      </c>
      <c r="B6" s="627">
        <f>B7</f>
        <v>13050</v>
      </c>
      <c r="F6" s="80"/>
      <c r="G6" s="80"/>
      <c r="H6" s="80"/>
    </row>
    <row r="7" spans="1:8" ht="29.1" customHeight="1">
      <c r="A7" s="78" t="s">
        <v>1829</v>
      </c>
      <c r="B7" s="627">
        <v>13050</v>
      </c>
      <c r="F7" s="80"/>
      <c r="G7" s="80"/>
      <c r="H7" s="80"/>
    </row>
    <row r="8" spans="1:8" ht="29.1" customHeight="1">
      <c r="A8" s="78" t="s">
        <v>1830</v>
      </c>
      <c r="B8" s="627">
        <f>130900+5200</f>
        <v>136100</v>
      </c>
      <c r="F8" s="80"/>
      <c r="G8" s="80"/>
      <c r="H8" s="80"/>
    </row>
    <row r="9" spans="1:8" ht="29.1" customHeight="1">
      <c r="A9" s="78" t="s">
        <v>1829</v>
      </c>
      <c r="B9" s="627">
        <v>5200</v>
      </c>
      <c r="F9" s="80"/>
      <c r="G9" s="80"/>
      <c r="H9" s="80"/>
    </row>
    <row r="10" spans="1:8" ht="29.1" customHeight="1">
      <c r="A10" s="78" t="s">
        <v>1831</v>
      </c>
      <c r="B10" s="630">
        <f>B11+B12</f>
        <v>18250</v>
      </c>
      <c r="F10" s="80"/>
      <c r="G10" s="80"/>
      <c r="H10" s="80"/>
    </row>
    <row r="11" spans="1:8" ht="29.1" customHeight="1">
      <c r="A11" s="78" t="s">
        <v>1828</v>
      </c>
      <c r="B11" s="627">
        <v>13050</v>
      </c>
      <c r="F11" s="80"/>
      <c r="G11" s="80"/>
      <c r="H11" s="80"/>
    </row>
    <row r="12" spans="1:8" ht="29.1" customHeight="1">
      <c r="A12" s="78" t="s">
        <v>1830</v>
      </c>
      <c r="B12" s="627">
        <v>5200</v>
      </c>
      <c r="F12" s="80"/>
      <c r="G12" s="80"/>
      <c r="H12" s="80"/>
    </row>
    <row r="13" spans="1:8" ht="29.1" customHeight="1">
      <c r="A13" s="78" t="s">
        <v>1832</v>
      </c>
      <c r="B13" s="630">
        <f>B14+B15</f>
        <v>28117</v>
      </c>
      <c r="F13" s="80"/>
      <c r="G13" s="80"/>
      <c r="H13" s="80"/>
    </row>
    <row r="14" spans="1:8" ht="29.1" customHeight="1">
      <c r="A14" s="78" t="s">
        <v>1828</v>
      </c>
      <c r="B14" s="627">
        <v>7464.7</v>
      </c>
      <c r="F14" s="80"/>
      <c r="G14" s="80"/>
      <c r="H14" s="80"/>
    </row>
    <row r="15" spans="1:8" ht="29.1" customHeight="1">
      <c r="A15" s="78" t="s">
        <v>1830</v>
      </c>
      <c r="B15" s="627">
        <v>20652.3</v>
      </c>
      <c r="F15" s="80"/>
      <c r="G15" s="80"/>
      <c r="H15" s="80"/>
    </row>
    <row r="16" spans="1:8" ht="29.1" customHeight="1">
      <c r="A16" s="78" t="s">
        <v>1833</v>
      </c>
      <c r="B16" s="630">
        <f>B17+B20</f>
        <v>135246.5</v>
      </c>
      <c r="F16" s="80"/>
      <c r="G16" s="80"/>
      <c r="H16" s="80"/>
    </row>
    <row r="17" spans="1:8" ht="29.1" customHeight="1">
      <c r="A17" s="78" t="s">
        <v>1828</v>
      </c>
      <c r="B17" s="627">
        <f>B18+B1</f>
        <v>25759.8</v>
      </c>
      <c r="F17" s="80"/>
      <c r="G17" s="80"/>
      <c r="H17" s="80"/>
    </row>
    <row r="18" spans="1:8" ht="29.1" customHeight="1">
      <c r="A18" s="78" t="s">
        <v>1829</v>
      </c>
      <c r="B18" s="627">
        <v>25759.8</v>
      </c>
      <c r="F18" s="80"/>
      <c r="G18" s="80"/>
      <c r="H18" s="80"/>
    </row>
    <row r="19" spans="1:8" ht="29.1" customHeight="1">
      <c r="A19" s="78" t="s">
        <v>1834</v>
      </c>
      <c r="B19" s="627">
        <v>0</v>
      </c>
      <c r="F19" s="80"/>
      <c r="G19" s="80"/>
      <c r="H19" s="80"/>
    </row>
    <row r="20" spans="1:8" ht="29.1" customHeight="1">
      <c r="A20" s="78" t="s">
        <v>1830</v>
      </c>
      <c r="B20" s="627">
        <f>B21+B22</f>
        <v>109486.7</v>
      </c>
      <c r="F20" s="80"/>
      <c r="G20" s="80"/>
      <c r="H20" s="80"/>
    </row>
    <row r="21" spans="1:8" ht="29.1" customHeight="1">
      <c r="A21" s="78" t="s">
        <v>1829</v>
      </c>
      <c r="B21" s="627">
        <v>109486.7</v>
      </c>
      <c r="F21" s="80"/>
      <c r="G21" s="80"/>
      <c r="H21" s="80"/>
    </row>
    <row r="22" spans="1:8" ht="29.1" customHeight="1">
      <c r="A22" s="78" t="s">
        <v>1834</v>
      </c>
      <c r="B22" s="627">
        <v>0</v>
      </c>
      <c r="F22" s="80"/>
      <c r="G22" s="80"/>
      <c r="H22" s="80"/>
    </row>
    <row r="23" spans="1:8" ht="29.1" customHeight="1">
      <c r="A23" s="78" t="s">
        <v>1835</v>
      </c>
      <c r="B23" s="630">
        <f>B24+B25</f>
        <v>30786.9</v>
      </c>
      <c r="F23" s="80"/>
      <c r="G23" s="80"/>
      <c r="H23" s="80"/>
    </row>
    <row r="24" spans="1:8" ht="29.1" customHeight="1">
      <c r="A24" s="78" t="s">
        <v>1828</v>
      </c>
      <c r="B24" s="627">
        <v>7394.9</v>
      </c>
      <c r="F24" s="80"/>
      <c r="G24" s="80"/>
      <c r="H24" s="80"/>
    </row>
    <row r="25" spans="1:8" ht="29.1" customHeight="1">
      <c r="A25" s="78" t="s">
        <v>1830</v>
      </c>
      <c r="B25" s="627">
        <v>23392</v>
      </c>
      <c r="F25" s="80"/>
      <c r="G25" s="80"/>
      <c r="H25" s="80"/>
    </row>
  </sheetData>
  <mergeCells count="1">
    <mergeCell ref="A2:B2"/>
  </mergeCells>
  <phoneticPr fontId="74" type="noConversion"/>
  <printOptions horizontalCentered="1"/>
  <pageMargins left="0.75138888888888899" right="0.75138888888888899" top="1" bottom="1" header="0.5" footer="0.5"/>
  <pageSetup paperSize="9" orientation="portrait" r:id="rId1"/>
</worksheet>
</file>

<file path=xl/worksheets/sheet42.xml><?xml version="1.0" encoding="utf-8"?>
<worksheet xmlns="http://schemas.openxmlformats.org/spreadsheetml/2006/main" xmlns:r="http://schemas.openxmlformats.org/officeDocument/2006/relationships">
  <dimension ref="A1:B51"/>
  <sheetViews>
    <sheetView view="pageBreakPreview" topLeftCell="A13" workbookViewId="0">
      <selection activeCell="A18" sqref="A18"/>
    </sheetView>
  </sheetViews>
  <sheetFormatPr defaultColWidth="9.7109375" defaultRowHeight="14.25"/>
  <cols>
    <col min="1" max="1" width="67.28515625" style="38" customWidth="1"/>
    <col min="2" max="2" width="18.5703125" style="61" customWidth="1"/>
    <col min="3" max="4" width="12" style="38" customWidth="1"/>
    <col min="5" max="5" width="9.7109375" style="38"/>
    <col min="6" max="6" width="12" style="38" customWidth="1"/>
    <col min="7" max="252" width="9.7109375" style="38"/>
    <col min="253" max="253" width="50.42578125" style="38" customWidth="1"/>
    <col min="254" max="254" width="43" style="38" customWidth="1"/>
    <col min="255" max="16384" width="9.7109375" style="38"/>
  </cols>
  <sheetData>
    <row r="1" spans="1:2" s="58" customFormat="1" ht="18" customHeight="1">
      <c r="A1" s="62" t="s">
        <v>1836</v>
      </c>
      <c r="B1" s="63"/>
    </row>
    <row r="2" spans="1:2" s="59" customFormat="1" ht="22.5">
      <c r="A2" s="757" t="s">
        <v>288</v>
      </c>
      <c r="B2" s="757"/>
    </row>
    <row r="3" spans="1:2" s="60" customFormat="1" ht="18.95" customHeight="1">
      <c r="A3" s="64"/>
      <c r="B3" s="65" t="s">
        <v>307</v>
      </c>
    </row>
    <row r="4" spans="1:2" s="60" customFormat="1" ht="30.95" customHeight="1">
      <c r="A4" s="66" t="s">
        <v>308</v>
      </c>
      <c r="B4" s="66" t="s">
        <v>1837</v>
      </c>
    </row>
    <row r="5" spans="1:2" s="60" customFormat="1" ht="26.1" customHeight="1">
      <c r="A5" s="44" t="s">
        <v>1838</v>
      </c>
      <c r="B5" s="67">
        <v>917562.06</v>
      </c>
    </row>
    <row r="6" spans="1:2" s="60" customFormat="1" ht="26.1" customHeight="1">
      <c r="A6" s="46" t="s">
        <v>1839</v>
      </c>
      <c r="B6" s="67">
        <f>B7+B10</f>
        <v>194246.5</v>
      </c>
    </row>
    <row r="7" spans="1:2" s="60" customFormat="1" ht="26.1" customHeight="1">
      <c r="A7" s="47" t="s">
        <v>1840</v>
      </c>
      <c r="B7" s="68">
        <f>B8+B9</f>
        <v>59000</v>
      </c>
    </row>
    <row r="8" spans="1:2" s="60" customFormat="1" ht="26.1" customHeight="1">
      <c r="A8" s="47" t="s">
        <v>1841</v>
      </c>
      <c r="B8" s="68">
        <v>0</v>
      </c>
    </row>
    <row r="9" spans="1:2" s="60" customFormat="1" ht="26.1" customHeight="1">
      <c r="A9" s="47" t="s">
        <v>1842</v>
      </c>
      <c r="B9" s="68">
        <v>59000</v>
      </c>
    </row>
    <row r="10" spans="1:2" s="60" customFormat="1" ht="26.1" customHeight="1">
      <c r="A10" s="47" t="s">
        <v>1843</v>
      </c>
      <c r="B10" s="68">
        <v>135246.5</v>
      </c>
    </row>
    <row r="11" spans="1:2" s="60" customFormat="1" ht="26.1" customHeight="1">
      <c r="A11" s="46" t="s">
        <v>1844</v>
      </c>
      <c r="B11" s="69">
        <f>B12+B13+B14</f>
        <v>194246.5</v>
      </c>
    </row>
    <row r="12" spans="1:2" s="60" customFormat="1" ht="26.1" customHeight="1">
      <c r="A12" s="47" t="s">
        <v>1845</v>
      </c>
      <c r="B12" s="49"/>
    </row>
    <row r="13" spans="1:2" s="60" customFormat="1" ht="26.1" customHeight="1">
      <c r="A13" s="47" t="s">
        <v>1846</v>
      </c>
      <c r="B13" s="68">
        <v>59000</v>
      </c>
    </row>
    <row r="14" spans="1:2" s="60" customFormat="1" ht="26.1" customHeight="1">
      <c r="A14" s="47" t="s">
        <v>1847</v>
      </c>
      <c r="B14" s="49">
        <f>B15</f>
        <v>135246.5</v>
      </c>
    </row>
    <row r="15" spans="1:2" s="60" customFormat="1" ht="26.1" customHeight="1">
      <c r="A15" s="47" t="s">
        <v>1848</v>
      </c>
      <c r="B15" s="49">
        <f>B16+B17</f>
        <v>135246.5</v>
      </c>
    </row>
    <row r="16" spans="1:2" s="60" customFormat="1" ht="26.1" customHeight="1">
      <c r="A16" s="47" t="s">
        <v>2024</v>
      </c>
      <c r="B16" s="49">
        <v>25759.8</v>
      </c>
    </row>
    <row r="17" spans="1:2" s="60" customFormat="1" ht="26.1" customHeight="1">
      <c r="A17" s="47" t="s">
        <v>2025</v>
      </c>
      <c r="B17" s="49">
        <v>109486.7</v>
      </c>
    </row>
    <row r="18" spans="1:2" s="60" customFormat="1" ht="26.1" customHeight="1">
      <c r="A18" s="47" t="s">
        <v>1849</v>
      </c>
      <c r="B18" s="49">
        <v>25759.8</v>
      </c>
    </row>
    <row r="19" spans="1:2" s="60" customFormat="1" ht="26.1" customHeight="1">
      <c r="A19" s="47" t="s">
        <v>1850</v>
      </c>
      <c r="B19" s="49">
        <v>109486.7</v>
      </c>
    </row>
    <row r="20" spans="1:2" s="60" customFormat="1" ht="26.1" customHeight="1">
      <c r="A20" s="70" t="s">
        <v>1851</v>
      </c>
      <c r="B20" s="67">
        <f>B21+B22</f>
        <v>976562.06</v>
      </c>
    </row>
    <row r="21" spans="1:2" s="60" customFormat="1" ht="26.1" customHeight="1">
      <c r="A21" s="47" t="s">
        <v>1841</v>
      </c>
      <c r="B21" s="45">
        <f>217834.56+B8</f>
        <v>217834.56</v>
      </c>
    </row>
    <row r="22" spans="1:2" s="60" customFormat="1" ht="26.1" customHeight="1">
      <c r="A22" s="47" t="s">
        <v>1842</v>
      </c>
      <c r="B22" s="67">
        <f>699727.5+B9</f>
        <v>758727.5</v>
      </c>
    </row>
    <row r="23" spans="1:2" s="60" customFormat="1" ht="27" customHeight="1">
      <c r="A23" s="53" t="s">
        <v>1852</v>
      </c>
      <c r="B23" s="45"/>
    </row>
    <row r="24" spans="1:2" s="60" customFormat="1" ht="26.1" customHeight="1">
      <c r="A24" s="71" t="s">
        <v>1853</v>
      </c>
      <c r="B24" s="49">
        <f>B25+B26</f>
        <v>30786.9</v>
      </c>
    </row>
    <row r="25" spans="1:2" s="60" customFormat="1" ht="26.1" customHeight="1">
      <c r="A25" s="47" t="s">
        <v>1854</v>
      </c>
      <c r="B25" s="49">
        <v>7394.9</v>
      </c>
    </row>
    <row r="26" spans="1:2" s="60" customFormat="1" ht="26.1" customHeight="1">
      <c r="A26" s="47" t="s">
        <v>1855</v>
      </c>
      <c r="B26" s="49">
        <v>23392</v>
      </c>
    </row>
    <row r="27" spans="1:2" s="60" customFormat="1" ht="18.95" customHeight="1">
      <c r="A27" s="758" t="s">
        <v>1856</v>
      </c>
      <c r="B27" s="758"/>
    </row>
    <row r="28" spans="1:2" s="60" customFormat="1" ht="13.5">
      <c r="B28" s="72"/>
    </row>
    <row r="29" spans="1:2" s="60" customFormat="1" ht="13.5">
      <c r="B29" s="72"/>
    </row>
    <row r="30" spans="1:2" s="60" customFormat="1" ht="13.5">
      <c r="B30" s="72"/>
    </row>
    <row r="31" spans="1:2" s="60" customFormat="1" ht="13.5">
      <c r="B31" s="72"/>
    </row>
    <row r="32" spans="1:2" s="60" customFormat="1" ht="13.5">
      <c r="B32" s="72"/>
    </row>
    <row r="33" spans="2:2" s="60" customFormat="1" ht="13.5">
      <c r="B33" s="72"/>
    </row>
    <row r="34" spans="2:2" s="60" customFormat="1" ht="13.5">
      <c r="B34" s="72"/>
    </row>
    <row r="35" spans="2:2" s="60" customFormat="1" ht="13.5">
      <c r="B35" s="72"/>
    </row>
    <row r="36" spans="2:2" s="60" customFormat="1" ht="13.5">
      <c r="B36" s="72"/>
    </row>
    <row r="37" spans="2:2" s="60" customFormat="1" ht="13.5">
      <c r="B37" s="72"/>
    </row>
    <row r="38" spans="2:2" s="60" customFormat="1" ht="13.5">
      <c r="B38" s="72"/>
    </row>
    <row r="39" spans="2:2" s="60" customFormat="1" ht="13.5">
      <c r="B39" s="72"/>
    </row>
    <row r="40" spans="2:2" s="60" customFormat="1" ht="13.5">
      <c r="B40" s="72"/>
    </row>
    <row r="41" spans="2:2" s="60" customFormat="1" ht="13.5">
      <c r="B41" s="72"/>
    </row>
    <row r="42" spans="2:2" s="60" customFormat="1" ht="13.5">
      <c r="B42" s="72"/>
    </row>
    <row r="43" spans="2:2" s="60" customFormat="1" ht="13.5">
      <c r="B43" s="72"/>
    </row>
    <row r="44" spans="2:2" s="60" customFormat="1" ht="13.5">
      <c r="B44" s="72"/>
    </row>
    <row r="45" spans="2:2" s="60" customFormat="1" ht="13.5">
      <c r="B45" s="72"/>
    </row>
    <row r="46" spans="2:2" s="60" customFormat="1" ht="13.5">
      <c r="B46" s="72"/>
    </row>
    <row r="47" spans="2:2" s="60" customFormat="1" ht="13.5">
      <c r="B47" s="72"/>
    </row>
    <row r="48" spans="2:2" s="60" customFormat="1" ht="13.5">
      <c r="B48" s="72"/>
    </row>
    <row r="49" spans="2:2" s="60" customFormat="1" ht="13.5">
      <c r="B49" s="72"/>
    </row>
    <row r="50" spans="2:2" s="60" customFormat="1" ht="13.5">
      <c r="B50" s="72"/>
    </row>
    <row r="51" spans="2:2" s="60" customFormat="1" ht="13.5">
      <c r="B51" s="72"/>
    </row>
  </sheetData>
  <mergeCells count="2">
    <mergeCell ref="A2:B2"/>
    <mergeCell ref="A27:B27"/>
  </mergeCells>
  <phoneticPr fontId="74" type="noConversion"/>
  <pageMargins left="0.75" right="0.75" top="1" bottom="1" header="0.5" footer="0.5"/>
  <pageSetup paperSize="9" orientation="portrait" r:id="rId1"/>
</worksheet>
</file>

<file path=xl/worksheets/sheet43.xml><?xml version="1.0" encoding="utf-8"?>
<worksheet xmlns="http://schemas.openxmlformats.org/spreadsheetml/2006/main" xmlns:r="http://schemas.openxmlformats.org/officeDocument/2006/relationships">
  <dimension ref="A1:IP94"/>
  <sheetViews>
    <sheetView view="pageBreakPreview" workbookViewId="0">
      <selection activeCell="E13" sqref="E13"/>
    </sheetView>
  </sheetViews>
  <sheetFormatPr defaultColWidth="10" defaultRowHeight="14.25"/>
  <cols>
    <col min="1" max="1" width="68.28515625" style="37" customWidth="1"/>
    <col min="2" max="2" width="17.28515625" style="37" customWidth="1"/>
    <col min="3" max="235" width="10" style="37"/>
    <col min="236" max="236" width="50.42578125" style="37" customWidth="1"/>
    <col min="237" max="237" width="43" style="37" customWidth="1"/>
    <col min="238" max="250" width="10" style="37"/>
    <col min="251" max="16384" width="10" style="38"/>
  </cols>
  <sheetData>
    <row r="1" spans="1:2" s="37" customFormat="1" ht="18" customHeight="1">
      <c r="A1" s="39" t="s">
        <v>1857</v>
      </c>
      <c r="B1" s="40"/>
    </row>
    <row r="2" spans="1:2" s="37" customFormat="1" ht="24.6" customHeight="1">
      <c r="A2" s="757" t="s">
        <v>290</v>
      </c>
      <c r="B2" s="757"/>
    </row>
    <row r="3" spans="1:2" s="37" customFormat="1" ht="18" customHeight="1">
      <c r="A3" s="41"/>
      <c r="B3" s="42" t="s">
        <v>307</v>
      </c>
    </row>
    <row r="4" spans="1:2" s="37" customFormat="1" ht="24.95" customHeight="1">
      <c r="A4" s="43" t="s">
        <v>308</v>
      </c>
      <c r="B4" s="43" t="s">
        <v>1837</v>
      </c>
    </row>
    <row r="5" spans="1:2" s="37" customFormat="1" ht="18.95" customHeight="1">
      <c r="A5" s="44" t="s">
        <v>1858</v>
      </c>
      <c r="B5" s="45">
        <v>917562.06</v>
      </c>
    </row>
    <row r="6" spans="1:2" s="37" customFormat="1" ht="18.95" customHeight="1">
      <c r="A6" s="46" t="s">
        <v>1839</v>
      </c>
      <c r="B6" s="45">
        <f>B7+B10</f>
        <v>194246.5</v>
      </c>
    </row>
    <row r="7" spans="1:2" s="37" customFormat="1" ht="18.95" customHeight="1">
      <c r="A7" s="47" t="s">
        <v>1859</v>
      </c>
      <c r="B7" s="48">
        <f>B8+B9</f>
        <v>59000</v>
      </c>
    </row>
    <row r="8" spans="1:2" s="37" customFormat="1" ht="18.95" customHeight="1">
      <c r="A8" s="47" t="s">
        <v>1841</v>
      </c>
      <c r="B8" s="48">
        <v>0</v>
      </c>
    </row>
    <row r="9" spans="1:2" s="37" customFormat="1" ht="18.95" customHeight="1">
      <c r="A9" s="47" t="s">
        <v>1842</v>
      </c>
      <c r="B9" s="48">
        <v>59000</v>
      </c>
    </row>
    <row r="10" spans="1:2" s="37" customFormat="1" ht="18.95" customHeight="1">
      <c r="A10" s="47" t="s">
        <v>1860</v>
      </c>
      <c r="B10" s="48">
        <f>B11+B12</f>
        <v>135246.5</v>
      </c>
    </row>
    <row r="11" spans="1:2" s="37" customFormat="1" ht="18.95" customHeight="1">
      <c r="A11" s="47" t="s">
        <v>1841</v>
      </c>
      <c r="B11" s="49">
        <v>25759.8</v>
      </c>
    </row>
    <row r="12" spans="1:2" s="37" customFormat="1" ht="18.95" customHeight="1">
      <c r="A12" s="47" t="s">
        <v>1842</v>
      </c>
      <c r="B12" s="49">
        <v>109486.7</v>
      </c>
    </row>
    <row r="13" spans="1:2" s="37" customFormat="1" ht="18.95" customHeight="1">
      <c r="A13" s="46" t="s">
        <v>1844</v>
      </c>
      <c r="B13" s="50"/>
    </row>
    <row r="14" spans="1:2" s="37" customFormat="1" ht="18.95" customHeight="1">
      <c r="A14" s="47" t="s">
        <v>1861</v>
      </c>
      <c r="B14" s="48">
        <v>0</v>
      </c>
    </row>
    <row r="15" spans="1:2" s="37" customFormat="1" ht="18.95" customHeight="1">
      <c r="A15" s="47" t="s">
        <v>1862</v>
      </c>
      <c r="B15" s="48"/>
    </row>
    <row r="16" spans="1:2" s="37" customFormat="1" ht="18.95" customHeight="1">
      <c r="A16" s="47" t="s">
        <v>1863</v>
      </c>
      <c r="B16" s="48"/>
    </row>
    <row r="17" spans="1:2" s="37" customFormat="1" ht="18.95" customHeight="1">
      <c r="A17" s="47" t="s">
        <v>1864</v>
      </c>
      <c r="B17" s="48"/>
    </row>
    <row r="18" spans="1:2" s="37" customFormat="1" ht="18.95" customHeight="1">
      <c r="A18" s="47" t="s">
        <v>1865</v>
      </c>
      <c r="B18" s="48"/>
    </row>
    <row r="19" spans="1:2" s="37" customFormat="1" ht="18.95" customHeight="1">
      <c r="A19" s="47" t="s">
        <v>1866</v>
      </c>
      <c r="B19" s="48"/>
    </row>
    <row r="20" spans="1:2" s="37" customFormat="1" ht="18.95" customHeight="1">
      <c r="A20" s="47" t="s">
        <v>1867</v>
      </c>
      <c r="B20" s="48"/>
    </row>
    <row r="21" spans="1:2" s="37" customFormat="1" ht="18.95" customHeight="1">
      <c r="A21" s="47" t="s">
        <v>1868</v>
      </c>
      <c r="B21" s="48"/>
    </row>
    <row r="22" spans="1:2" s="37" customFormat="1" ht="18.95" customHeight="1">
      <c r="A22" s="47" t="s">
        <v>1869</v>
      </c>
      <c r="B22" s="48"/>
    </row>
    <row r="23" spans="1:2" s="37" customFormat="1" ht="18.95" customHeight="1">
      <c r="A23" s="47" t="s">
        <v>1870</v>
      </c>
      <c r="B23" s="48"/>
    </row>
    <row r="24" spans="1:2" s="37" customFormat="1" ht="18.95" customHeight="1">
      <c r="A24" s="47" t="s">
        <v>1871</v>
      </c>
      <c r="B24" s="48"/>
    </row>
    <row r="25" spans="1:2" s="37" customFormat="1" ht="18.95" customHeight="1">
      <c r="A25" s="47" t="s">
        <v>1872</v>
      </c>
      <c r="B25" s="51">
        <f>SUM(B26:B32)</f>
        <v>59000</v>
      </c>
    </row>
    <row r="26" spans="1:2" s="37" customFormat="1" ht="18.95" customHeight="1">
      <c r="A26" s="47" t="s">
        <v>1873</v>
      </c>
      <c r="B26" s="51"/>
    </row>
    <row r="27" spans="1:2" s="37" customFormat="1" ht="18.95" customHeight="1">
      <c r="A27" s="47" t="s">
        <v>1864</v>
      </c>
      <c r="B27" s="51">
        <v>5000</v>
      </c>
    </row>
    <row r="28" spans="1:2" s="37" customFormat="1" ht="18.95" customHeight="1">
      <c r="A28" s="52" t="s">
        <v>1874</v>
      </c>
      <c r="B28" s="51">
        <v>5300</v>
      </c>
    </row>
    <row r="29" spans="1:2" s="37" customFormat="1" ht="18.95" customHeight="1">
      <c r="A29" s="52" t="s">
        <v>1875</v>
      </c>
      <c r="B29" s="51">
        <v>22700</v>
      </c>
    </row>
    <row r="30" spans="1:2" s="37" customFormat="1" ht="18.95" customHeight="1">
      <c r="A30" s="47" t="s">
        <v>1865</v>
      </c>
      <c r="B30" s="51"/>
    </row>
    <row r="31" spans="1:2" s="37" customFormat="1" ht="18.95" customHeight="1">
      <c r="A31" s="47" t="s">
        <v>1866</v>
      </c>
      <c r="B31" s="51"/>
    </row>
    <row r="32" spans="1:2" s="37" customFormat="1" ht="18.95" customHeight="1">
      <c r="A32" s="47" t="s">
        <v>1867</v>
      </c>
      <c r="B32" s="51">
        <v>26000</v>
      </c>
    </row>
    <row r="33" spans="1:2" s="37" customFormat="1" ht="18.95" customHeight="1">
      <c r="A33" s="47" t="s">
        <v>1876</v>
      </c>
      <c r="B33" s="48"/>
    </row>
    <row r="34" spans="1:2" s="37" customFormat="1" ht="18.95" customHeight="1">
      <c r="A34" s="47" t="s">
        <v>1877</v>
      </c>
      <c r="B34" s="48"/>
    </row>
    <row r="35" spans="1:2" s="37" customFormat="1" ht="18.95" customHeight="1">
      <c r="A35" s="47" t="s">
        <v>1878</v>
      </c>
      <c r="B35" s="48"/>
    </row>
    <row r="36" spans="1:2" s="37" customFormat="1" ht="18.95" customHeight="1">
      <c r="A36" s="47" t="s">
        <v>1879</v>
      </c>
      <c r="B36" s="48"/>
    </row>
    <row r="37" spans="1:2" s="37" customFormat="1" ht="18.95" customHeight="1">
      <c r="A37" s="47" t="s">
        <v>1880</v>
      </c>
      <c r="B37" s="48"/>
    </row>
    <row r="38" spans="1:2" s="37" customFormat="1" ht="18.95" customHeight="1">
      <c r="A38" s="47" t="s">
        <v>1878</v>
      </c>
      <c r="B38" s="48"/>
    </row>
    <row r="39" spans="1:2" s="37" customFormat="1" ht="18.95" customHeight="1">
      <c r="A39" s="47" t="s">
        <v>1879</v>
      </c>
      <c r="B39" s="48"/>
    </row>
    <row r="40" spans="1:2" s="37" customFormat="1" ht="18.95" customHeight="1">
      <c r="A40" s="47" t="s">
        <v>1881</v>
      </c>
      <c r="B40" s="48">
        <f>B41</f>
        <v>135246.5</v>
      </c>
    </row>
    <row r="41" spans="1:2" s="37" customFormat="1" ht="18.95" customHeight="1">
      <c r="A41" s="47" t="s">
        <v>1882</v>
      </c>
      <c r="B41" s="48">
        <f>B42+B43</f>
        <v>135246.5</v>
      </c>
    </row>
    <row r="42" spans="1:2" s="37" customFormat="1" ht="18.95" customHeight="1">
      <c r="A42" s="47" t="s">
        <v>1878</v>
      </c>
      <c r="B42" s="49">
        <v>25759.8</v>
      </c>
    </row>
    <row r="43" spans="1:2" s="37" customFormat="1" ht="18.95" customHeight="1">
      <c r="A43" s="47" t="s">
        <v>1879</v>
      </c>
      <c r="B43" s="49">
        <v>109486.7</v>
      </c>
    </row>
    <row r="44" spans="1:2" s="37" customFormat="1" ht="18.95" customHeight="1">
      <c r="A44" s="47" t="s">
        <v>1883</v>
      </c>
      <c r="B44" s="49">
        <v>25759.8</v>
      </c>
    </row>
    <row r="45" spans="1:2" s="37" customFormat="1" ht="18.95" customHeight="1">
      <c r="A45" s="47" t="s">
        <v>1884</v>
      </c>
      <c r="B45" s="49">
        <v>109486.7</v>
      </c>
    </row>
    <row r="46" spans="1:2" s="37" customFormat="1" ht="18.95" customHeight="1">
      <c r="A46" s="53" t="s">
        <v>1885</v>
      </c>
      <c r="B46" s="54">
        <f>B47+B48</f>
        <v>976562.06</v>
      </c>
    </row>
    <row r="47" spans="1:2" s="37" customFormat="1" ht="18.95" customHeight="1">
      <c r="A47" s="47" t="s">
        <v>1841</v>
      </c>
      <c r="B47" s="50">
        <f>217834.56+B8</f>
        <v>217834.56</v>
      </c>
    </row>
    <row r="48" spans="1:2" s="37" customFormat="1" ht="18.95" customHeight="1">
      <c r="A48" s="47" t="s">
        <v>1842</v>
      </c>
      <c r="B48" s="54">
        <f>699727.5+B9</f>
        <v>758727.5</v>
      </c>
    </row>
    <row r="49" spans="1:2" s="37" customFormat="1" ht="26.25" customHeight="1">
      <c r="A49" s="53" t="s">
        <v>1886</v>
      </c>
      <c r="B49" s="55"/>
    </row>
    <row r="50" spans="1:2" s="37" customFormat="1" ht="18.95" customHeight="1">
      <c r="A50" s="47" t="s">
        <v>1887</v>
      </c>
      <c r="B50" s="49">
        <f>B51+B52</f>
        <v>30786.9</v>
      </c>
    </row>
    <row r="51" spans="1:2" s="37" customFormat="1" ht="18.95" customHeight="1">
      <c r="A51" s="47" t="s">
        <v>1888</v>
      </c>
      <c r="B51" s="49">
        <v>7394.9</v>
      </c>
    </row>
    <row r="52" spans="1:2" s="37" customFormat="1" ht="18.95" customHeight="1">
      <c r="A52" s="47" t="s">
        <v>1889</v>
      </c>
      <c r="B52" s="49">
        <v>23392</v>
      </c>
    </row>
    <row r="53" spans="1:2" s="37" customFormat="1" ht="33" customHeight="1">
      <c r="A53" s="759" t="s">
        <v>1890</v>
      </c>
      <c r="B53" s="759"/>
    </row>
    <row r="54" spans="1:2" s="37" customFormat="1">
      <c r="A54" s="56"/>
      <c r="B54" s="57"/>
    </row>
    <row r="55" spans="1:2" s="37" customFormat="1">
      <c r="A55" s="56"/>
      <c r="B55" s="57"/>
    </row>
    <row r="56" spans="1:2" s="37" customFormat="1">
      <c r="A56" s="56"/>
      <c r="B56" s="57"/>
    </row>
    <row r="57" spans="1:2" s="37" customFormat="1">
      <c r="A57" s="56"/>
      <c r="B57" s="57"/>
    </row>
    <row r="58" spans="1:2" s="37" customFormat="1">
      <c r="A58" s="56"/>
      <c r="B58" s="57"/>
    </row>
    <row r="59" spans="1:2" s="37" customFormat="1">
      <c r="A59" s="56"/>
      <c r="B59" s="57"/>
    </row>
    <row r="60" spans="1:2" s="37" customFormat="1">
      <c r="A60" s="56"/>
      <c r="B60" s="57"/>
    </row>
    <row r="61" spans="1:2" s="37" customFormat="1">
      <c r="A61" s="56"/>
      <c r="B61" s="57"/>
    </row>
    <row r="62" spans="1:2" s="37" customFormat="1">
      <c r="B62" s="57"/>
    </row>
    <row r="63" spans="1:2" s="37" customFormat="1">
      <c r="B63" s="57"/>
    </row>
    <row r="64" spans="1:2" s="37" customFormat="1">
      <c r="B64" s="57"/>
    </row>
    <row r="65" spans="2:2" s="37" customFormat="1">
      <c r="B65" s="57"/>
    </row>
    <row r="66" spans="2:2" s="37" customFormat="1">
      <c r="B66" s="57"/>
    </row>
    <row r="67" spans="2:2" s="37" customFormat="1">
      <c r="B67" s="57"/>
    </row>
    <row r="68" spans="2:2" s="37" customFormat="1">
      <c r="B68" s="57"/>
    </row>
    <row r="69" spans="2:2" s="37" customFormat="1">
      <c r="B69" s="57"/>
    </row>
    <row r="70" spans="2:2" s="37" customFormat="1">
      <c r="B70" s="57"/>
    </row>
    <row r="71" spans="2:2" s="37" customFormat="1">
      <c r="B71" s="57"/>
    </row>
    <row r="72" spans="2:2" s="37" customFormat="1">
      <c r="B72" s="57"/>
    </row>
    <row r="73" spans="2:2" s="37" customFormat="1">
      <c r="B73" s="57"/>
    </row>
    <row r="74" spans="2:2" s="37" customFormat="1">
      <c r="B74" s="57"/>
    </row>
    <row r="75" spans="2:2" s="37" customFormat="1">
      <c r="B75" s="57"/>
    </row>
    <row r="76" spans="2:2" s="37" customFormat="1">
      <c r="B76" s="57"/>
    </row>
    <row r="77" spans="2:2" s="37" customFormat="1">
      <c r="B77" s="57"/>
    </row>
    <row r="78" spans="2:2" s="37" customFormat="1">
      <c r="B78" s="57"/>
    </row>
    <row r="79" spans="2:2" s="37" customFormat="1">
      <c r="B79" s="57"/>
    </row>
    <row r="80" spans="2:2" s="37" customFormat="1">
      <c r="B80" s="57"/>
    </row>
    <row r="81" spans="2:2" s="37" customFormat="1">
      <c r="B81" s="57"/>
    </row>
    <row r="82" spans="2:2" s="37" customFormat="1">
      <c r="B82" s="57"/>
    </row>
    <row r="83" spans="2:2" s="37" customFormat="1">
      <c r="B83" s="57"/>
    </row>
    <row r="84" spans="2:2" s="37" customFormat="1">
      <c r="B84" s="57"/>
    </row>
    <row r="85" spans="2:2" s="37" customFormat="1">
      <c r="B85" s="57"/>
    </row>
    <row r="86" spans="2:2" s="37" customFormat="1">
      <c r="B86" s="57"/>
    </row>
    <row r="87" spans="2:2" s="37" customFormat="1">
      <c r="B87" s="57"/>
    </row>
    <row r="88" spans="2:2" s="37" customFormat="1">
      <c r="B88" s="57"/>
    </row>
    <row r="89" spans="2:2" s="37" customFormat="1">
      <c r="B89" s="57"/>
    </row>
    <row r="90" spans="2:2" s="37" customFormat="1">
      <c r="B90" s="57"/>
    </row>
    <row r="91" spans="2:2" s="37" customFormat="1">
      <c r="B91" s="57"/>
    </row>
    <row r="92" spans="2:2" s="37" customFormat="1">
      <c r="B92" s="57"/>
    </row>
    <row r="93" spans="2:2" s="37" customFormat="1">
      <c r="B93" s="57"/>
    </row>
    <row r="94" spans="2:2" s="37" customFormat="1">
      <c r="B94" s="57"/>
    </row>
  </sheetData>
  <mergeCells count="2">
    <mergeCell ref="A2:B2"/>
    <mergeCell ref="A53:B53"/>
  </mergeCells>
  <phoneticPr fontId="74" type="noConversion"/>
  <pageMargins left="0.75138888888888899" right="0.75138888888888899" top="1" bottom="1" header="0.5" footer="0.5"/>
  <pageSetup paperSize="9" orientation="portrait" r:id="rId1"/>
</worksheet>
</file>

<file path=xl/worksheets/sheet44.xml><?xml version="1.0" encoding="utf-8"?>
<worksheet xmlns="http://schemas.openxmlformats.org/spreadsheetml/2006/main" xmlns:r="http://schemas.openxmlformats.org/officeDocument/2006/relationships">
  <sheetPr>
    <pageSetUpPr fitToPage="1"/>
  </sheetPr>
  <dimension ref="A1:E72"/>
  <sheetViews>
    <sheetView view="pageBreakPreview" topLeftCell="A6" workbookViewId="0">
      <selection activeCell="F10" sqref="F10"/>
    </sheetView>
  </sheetViews>
  <sheetFormatPr defaultColWidth="9.7109375" defaultRowHeight="13.5"/>
  <cols>
    <col min="1" max="1" width="16.5703125" style="5" customWidth="1"/>
    <col min="2" max="2" width="12.7109375" style="5" customWidth="1"/>
    <col min="3" max="3" width="20.140625" style="5" customWidth="1"/>
    <col min="4" max="4" width="36.42578125" style="5" customWidth="1"/>
    <col min="5" max="5" width="16.140625" style="27" customWidth="1"/>
    <col min="6" max="16384" width="9.7109375" style="5"/>
  </cols>
  <sheetData>
    <row r="1" spans="1:5" s="22" customFormat="1" ht="24" customHeight="1">
      <c r="A1" s="15" t="s">
        <v>1891</v>
      </c>
      <c r="B1" s="5"/>
      <c r="C1" s="5"/>
      <c r="D1" s="5"/>
      <c r="E1" s="27"/>
    </row>
    <row r="2" spans="1:5" s="26" customFormat="1" ht="39.950000000000003" customHeight="1">
      <c r="A2" s="761" t="s">
        <v>293</v>
      </c>
      <c r="B2" s="761"/>
      <c r="C2" s="761"/>
      <c r="D2" s="761"/>
      <c r="E2" s="762"/>
    </row>
    <row r="3" spans="1:5" s="19" customFormat="1" ht="27.95" customHeight="1">
      <c r="A3" s="6" t="s">
        <v>1892</v>
      </c>
      <c r="B3" s="763" t="s">
        <v>1893</v>
      </c>
      <c r="C3" s="763"/>
      <c r="D3" s="763"/>
      <c r="E3" s="764"/>
    </row>
    <row r="4" spans="1:5" s="19" customFormat="1" ht="27.95" customHeight="1">
      <c r="A4" s="6" t="s">
        <v>1894</v>
      </c>
      <c r="B4" s="765" t="s">
        <v>1895</v>
      </c>
      <c r="C4" s="765"/>
      <c r="D4" s="765"/>
      <c r="E4" s="766"/>
    </row>
    <row r="5" spans="1:5" s="19" customFormat="1" ht="27.95" customHeight="1">
      <c r="A5" s="6" t="s">
        <v>1896</v>
      </c>
      <c r="B5" s="7" t="s">
        <v>1897</v>
      </c>
      <c r="C5" s="765" t="s">
        <v>1898</v>
      </c>
      <c r="D5" s="765"/>
      <c r="E5" s="764"/>
    </row>
    <row r="6" spans="1:5" s="19" customFormat="1" ht="96.95" customHeight="1">
      <c r="A6" s="7" t="s">
        <v>1899</v>
      </c>
      <c r="B6" s="763" t="s">
        <v>1900</v>
      </c>
      <c r="C6" s="763"/>
      <c r="D6" s="763"/>
      <c r="E6" s="764"/>
    </row>
    <row r="7" spans="1:5" s="20" customFormat="1" ht="33.950000000000003" customHeight="1">
      <c r="A7" s="9" t="s">
        <v>1901</v>
      </c>
      <c r="B7" s="9" t="s">
        <v>1902</v>
      </c>
      <c r="C7" s="9" t="s">
        <v>1903</v>
      </c>
      <c r="D7" s="9" t="s">
        <v>1904</v>
      </c>
      <c r="E7" s="28" t="s">
        <v>1905</v>
      </c>
    </row>
    <row r="8" spans="1:5" s="21" customFormat="1" ht="18" customHeight="1">
      <c r="A8" s="760" t="s">
        <v>1906</v>
      </c>
      <c r="B8" s="760" t="s">
        <v>1907</v>
      </c>
      <c r="C8" s="6" t="s">
        <v>1908</v>
      </c>
      <c r="D8" s="29" t="s">
        <v>1909</v>
      </c>
      <c r="E8" s="647" t="s">
        <v>2026</v>
      </c>
    </row>
    <row r="9" spans="1:5" s="21" customFormat="1" ht="21" customHeight="1">
      <c r="A9" s="760"/>
      <c r="B9" s="760"/>
      <c r="C9" s="30" t="s">
        <v>1908</v>
      </c>
      <c r="D9" s="29" t="s">
        <v>1910</v>
      </c>
      <c r="E9" s="93" t="s">
        <v>1911</v>
      </c>
    </row>
    <row r="10" spans="1:5" s="21" customFormat="1" ht="18" customHeight="1">
      <c r="A10" s="760"/>
      <c r="B10" s="760"/>
      <c r="C10" s="30" t="s">
        <v>1908</v>
      </c>
      <c r="D10" s="29" t="s">
        <v>1912</v>
      </c>
      <c r="E10" s="93" t="s">
        <v>1911</v>
      </c>
    </row>
    <row r="11" spans="1:5" s="21" customFormat="1" ht="21" customHeight="1">
      <c r="A11" s="760"/>
      <c r="B11" s="760"/>
      <c r="C11" s="30" t="s">
        <v>1908</v>
      </c>
      <c r="D11" s="29" t="s">
        <v>1913</v>
      </c>
      <c r="E11" s="93" t="s">
        <v>1911</v>
      </c>
    </row>
    <row r="12" spans="1:5" s="21" customFormat="1" ht="18" customHeight="1">
      <c r="A12" s="760"/>
      <c r="B12" s="760"/>
      <c r="C12" s="30" t="s">
        <v>1908</v>
      </c>
      <c r="D12" s="29" t="s">
        <v>1914</v>
      </c>
      <c r="E12" s="93" t="s">
        <v>1911</v>
      </c>
    </row>
    <row r="13" spans="1:5" s="21" customFormat="1" ht="18" customHeight="1">
      <c r="A13" s="760"/>
      <c r="B13" s="760"/>
      <c r="C13" s="30" t="s">
        <v>1908</v>
      </c>
      <c r="D13" s="29" t="s">
        <v>1915</v>
      </c>
      <c r="E13" s="93" t="s">
        <v>1916</v>
      </c>
    </row>
    <row r="14" spans="1:5" s="21" customFormat="1" ht="20.100000000000001" customHeight="1">
      <c r="A14" s="760"/>
      <c r="B14" s="760"/>
      <c r="C14" s="30" t="s">
        <v>1908</v>
      </c>
      <c r="D14" s="29" t="s">
        <v>1917</v>
      </c>
      <c r="E14" s="647" t="s">
        <v>2027</v>
      </c>
    </row>
    <row r="15" spans="1:5" s="21" customFormat="1" ht="21" customHeight="1">
      <c r="A15" s="760"/>
      <c r="B15" s="760"/>
      <c r="C15" s="30" t="s">
        <v>1908</v>
      </c>
      <c r="D15" s="29" t="s">
        <v>1918</v>
      </c>
      <c r="E15" s="647" t="s">
        <v>2028</v>
      </c>
    </row>
    <row r="16" spans="1:5" s="21" customFormat="1" ht="21" customHeight="1">
      <c r="A16" s="760"/>
      <c r="B16" s="760"/>
      <c r="C16" s="30" t="s">
        <v>1908</v>
      </c>
      <c r="D16" s="29" t="s">
        <v>1919</v>
      </c>
      <c r="E16" s="93" t="s">
        <v>1920</v>
      </c>
    </row>
    <row r="17" spans="1:5" s="21" customFormat="1" ht="18" customHeight="1">
      <c r="A17" s="760"/>
      <c r="B17" s="760"/>
      <c r="C17" s="30" t="s">
        <v>1908</v>
      </c>
      <c r="D17" s="29" t="s">
        <v>1921</v>
      </c>
      <c r="E17" s="93" t="s">
        <v>1920</v>
      </c>
    </row>
    <row r="18" spans="1:5" s="21" customFormat="1" ht="21" customHeight="1">
      <c r="A18" s="760"/>
      <c r="B18" s="760"/>
      <c r="C18" s="6" t="s">
        <v>1922</v>
      </c>
      <c r="D18" s="31" t="s">
        <v>1923</v>
      </c>
      <c r="E18" s="93" t="s">
        <v>1924</v>
      </c>
    </row>
    <row r="19" spans="1:5" s="21" customFormat="1" ht="17.100000000000001" customHeight="1">
      <c r="A19" s="760"/>
      <c r="B19" s="760"/>
      <c r="C19" s="6" t="s">
        <v>1922</v>
      </c>
      <c r="D19" s="31" t="s">
        <v>1925</v>
      </c>
      <c r="E19" s="93" t="s">
        <v>1924</v>
      </c>
    </row>
    <row r="20" spans="1:5" s="21" customFormat="1" ht="21.95" customHeight="1">
      <c r="A20" s="760"/>
      <c r="B20" s="760"/>
      <c r="C20" s="6" t="s">
        <v>1922</v>
      </c>
      <c r="D20" s="31" t="s">
        <v>1926</v>
      </c>
      <c r="E20" s="93" t="s">
        <v>1927</v>
      </c>
    </row>
    <row r="21" spans="1:5" s="21" customFormat="1" ht="21" customHeight="1">
      <c r="A21" s="760"/>
      <c r="B21" s="760"/>
      <c r="C21" s="6" t="s">
        <v>1922</v>
      </c>
      <c r="D21" s="31" t="s">
        <v>1928</v>
      </c>
      <c r="E21" s="93" t="s">
        <v>1911</v>
      </c>
    </row>
    <row r="22" spans="1:5" s="21" customFormat="1" ht="18.95" customHeight="1">
      <c r="A22" s="760"/>
      <c r="B22" s="760"/>
      <c r="C22" s="6" t="s">
        <v>1922</v>
      </c>
      <c r="D22" s="31" t="s">
        <v>1929</v>
      </c>
      <c r="E22" s="93" t="s">
        <v>1930</v>
      </c>
    </row>
    <row r="23" spans="1:5" s="21" customFormat="1" ht="18" customHeight="1">
      <c r="A23" s="760"/>
      <c r="B23" s="760"/>
      <c r="C23" s="6" t="s">
        <v>1931</v>
      </c>
      <c r="D23" s="31" t="s">
        <v>1932</v>
      </c>
      <c r="E23" s="93" t="s">
        <v>1933</v>
      </c>
    </row>
    <row r="24" spans="1:5" s="21" customFormat="1" ht="20.100000000000001" customHeight="1">
      <c r="A24" s="760"/>
      <c r="B24" s="760"/>
      <c r="C24" s="6" t="s">
        <v>1934</v>
      </c>
      <c r="D24" s="31" t="s">
        <v>1935</v>
      </c>
      <c r="E24" s="647" t="s">
        <v>2029</v>
      </c>
    </row>
    <row r="25" spans="1:5" s="19" customFormat="1" ht="21" customHeight="1">
      <c r="A25" s="760"/>
      <c r="B25" s="760" t="s">
        <v>1936</v>
      </c>
      <c r="C25" s="12" t="s">
        <v>1937</v>
      </c>
      <c r="D25" s="8"/>
      <c r="E25" s="32"/>
    </row>
    <row r="26" spans="1:5" s="22" customFormat="1" ht="21" customHeight="1">
      <c r="A26" s="760"/>
      <c r="B26" s="760"/>
      <c r="C26" s="12" t="s">
        <v>1938</v>
      </c>
      <c r="D26" s="33" t="s">
        <v>1939</v>
      </c>
      <c r="E26" s="93" t="s">
        <v>1940</v>
      </c>
    </row>
    <row r="27" spans="1:5" s="22" customFormat="1" ht="21.95" customHeight="1">
      <c r="A27" s="760"/>
      <c r="B27" s="760"/>
      <c r="C27" s="12" t="s">
        <v>1941</v>
      </c>
      <c r="D27" s="13"/>
      <c r="E27" s="648"/>
    </row>
    <row r="28" spans="1:5" s="22" customFormat="1" ht="18.95" customHeight="1">
      <c r="A28" s="760"/>
      <c r="B28" s="760"/>
      <c r="C28" s="12" t="s">
        <v>1942</v>
      </c>
      <c r="D28" s="34" t="s">
        <v>1943</v>
      </c>
      <c r="E28" s="649" t="s">
        <v>1944</v>
      </c>
    </row>
    <row r="29" spans="1:5" s="22" customFormat="1" ht="27.95" customHeight="1">
      <c r="A29" s="760"/>
      <c r="B29" s="6" t="s">
        <v>1945</v>
      </c>
      <c r="C29" s="6" t="s">
        <v>1946</v>
      </c>
      <c r="D29" s="35" t="s">
        <v>1947</v>
      </c>
      <c r="E29" s="650" t="s">
        <v>1911</v>
      </c>
    </row>
    <row r="30" spans="1:5" s="22" customFormat="1" ht="14.25">
      <c r="E30" s="36"/>
    </row>
    <row r="31" spans="1:5" s="22" customFormat="1" ht="54.75" customHeight="1">
      <c r="E31" s="36"/>
    </row>
    <row r="32" spans="1:5" s="22" customFormat="1" ht="146.25" customHeight="1">
      <c r="E32" s="36"/>
    </row>
    <row r="33" spans="5:5" s="22" customFormat="1" ht="15.95" customHeight="1">
      <c r="E33" s="36"/>
    </row>
    <row r="34" spans="5:5" s="22" customFormat="1" ht="15.95" customHeight="1">
      <c r="E34" s="36"/>
    </row>
    <row r="35" spans="5:5" s="22" customFormat="1" ht="15.95" customHeight="1">
      <c r="E35" s="36"/>
    </row>
    <row r="36" spans="5:5" s="22" customFormat="1" ht="15.95" customHeight="1">
      <c r="E36" s="36"/>
    </row>
    <row r="37" spans="5:5" s="22" customFormat="1" ht="15.95" customHeight="1">
      <c r="E37" s="36"/>
    </row>
    <row r="38" spans="5:5" s="22" customFormat="1" ht="15.95" customHeight="1">
      <c r="E38" s="36"/>
    </row>
    <row r="39" spans="5:5" s="22" customFormat="1" ht="15.95" customHeight="1">
      <c r="E39" s="36"/>
    </row>
    <row r="40" spans="5:5" s="22" customFormat="1" ht="15.95" customHeight="1">
      <c r="E40" s="36"/>
    </row>
    <row r="41" spans="5:5" s="22" customFormat="1" ht="15.95" customHeight="1">
      <c r="E41" s="36"/>
    </row>
    <row r="42" spans="5:5" s="22" customFormat="1" ht="15.95" customHeight="1">
      <c r="E42" s="36"/>
    </row>
    <row r="43" spans="5:5" s="22" customFormat="1" ht="15.95" customHeight="1">
      <c r="E43" s="36"/>
    </row>
    <row r="44" spans="5:5" s="22" customFormat="1" ht="15.95" customHeight="1">
      <c r="E44" s="36"/>
    </row>
    <row r="45" spans="5:5" s="22" customFormat="1" ht="15.95" customHeight="1">
      <c r="E45" s="36"/>
    </row>
    <row r="46" spans="5:5" s="22" customFormat="1" ht="15.95" customHeight="1">
      <c r="E46" s="36"/>
    </row>
    <row r="47" spans="5:5" s="22" customFormat="1" ht="15.95" customHeight="1">
      <c r="E47" s="36"/>
    </row>
    <row r="48" spans="5:5" s="22" customFormat="1" ht="15.95" customHeight="1">
      <c r="E48" s="36"/>
    </row>
    <row r="49" spans="5:5" s="22" customFormat="1" ht="135.75" customHeight="1">
      <c r="E49" s="36"/>
    </row>
    <row r="50" spans="5:5" s="22" customFormat="1" ht="15.95" customHeight="1">
      <c r="E50" s="36"/>
    </row>
    <row r="51" spans="5:5" s="22" customFormat="1" ht="15.95" customHeight="1">
      <c r="E51" s="36"/>
    </row>
    <row r="52" spans="5:5" s="22" customFormat="1" ht="15.95" customHeight="1">
      <c r="E52" s="36"/>
    </row>
    <row r="53" spans="5:5" s="22" customFormat="1" ht="15.95" customHeight="1">
      <c r="E53" s="36"/>
    </row>
    <row r="54" spans="5:5" s="22" customFormat="1" ht="15.95" customHeight="1">
      <c r="E54" s="36"/>
    </row>
    <row r="55" spans="5:5" s="22" customFormat="1" ht="15.95" customHeight="1">
      <c r="E55" s="36"/>
    </row>
    <row r="56" spans="5:5" s="22" customFormat="1" ht="15.95" customHeight="1">
      <c r="E56" s="36"/>
    </row>
    <row r="57" spans="5:5" s="22" customFormat="1" ht="15.95" customHeight="1">
      <c r="E57" s="36"/>
    </row>
    <row r="58" spans="5:5" s="22" customFormat="1" ht="15.95" customHeight="1">
      <c r="E58" s="36"/>
    </row>
    <row r="59" spans="5:5" s="22" customFormat="1" ht="15.95" customHeight="1">
      <c r="E59" s="36"/>
    </row>
    <row r="60" spans="5:5" s="22" customFormat="1" ht="15.95" customHeight="1">
      <c r="E60" s="36"/>
    </row>
    <row r="61" spans="5:5" s="22" customFormat="1" ht="15.95" customHeight="1">
      <c r="E61" s="36"/>
    </row>
    <row r="62" spans="5:5" s="22" customFormat="1" ht="15.95" customHeight="1">
      <c r="E62" s="36"/>
    </row>
    <row r="63" spans="5:5" s="22" customFormat="1" ht="15.95" customHeight="1">
      <c r="E63" s="36"/>
    </row>
    <row r="64" spans="5:5" s="22" customFormat="1" ht="15.95" customHeight="1">
      <c r="E64" s="36"/>
    </row>
    <row r="65" spans="5:5" s="22" customFormat="1" ht="15.95" customHeight="1">
      <c r="E65" s="36"/>
    </row>
    <row r="66" spans="5:5" s="22" customFormat="1" ht="15.95" customHeight="1">
      <c r="E66" s="36"/>
    </row>
    <row r="67" spans="5:5" s="22" customFormat="1" ht="15.95" customHeight="1">
      <c r="E67" s="36"/>
    </row>
    <row r="68" spans="5:5" s="22" customFormat="1" ht="15.95" customHeight="1">
      <c r="E68" s="36"/>
    </row>
    <row r="69" spans="5:5" s="22" customFormat="1" ht="15.95" customHeight="1">
      <c r="E69" s="36"/>
    </row>
    <row r="70" spans="5:5" s="22" customFormat="1" ht="15.95" customHeight="1">
      <c r="E70" s="36"/>
    </row>
    <row r="71" spans="5:5" s="22" customFormat="1" ht="15.95" customHeight="1">
      <c r="E71" s="36"/>
    </row>
    <row r="72" spans="5:5" s="22" customFormat="1" ht="14.25">
      <c r="E72" s="36"/>
    </row>
  </sheetData>
  <mergeCells count="8">
    <mergeCell ref="A8:A29"/>
    <mergeCell ref="B8:B24"/>
    <mergeCell ref="B25:B28"/>
    <mergeCell ref="A2:E2"/>
    <mergeCell ref="B3:E3"/>
    <mergeCell ref="B4:E4"/>
    <mergeCell ref="C5:E5"/>
    <mergeCell ref="B6:E6"/>
  </mergeCells>
  <phoneticPr fontId="74" type="noConversion"/>
  <printOptions horizontalCentered="1"/>
  <pageMargins left="0.74803149606299202" right="0.74803149606299202" top="0.98425196850393704" bottom="0.98425196850393704" header="0.511811023622047" footer="0.511811023622047"/>
  <pageSetup paperSize="9" scale="86" fitToHeight="2" orientation="portrait" r:id="rId1"/>
</worksheet>
</file>

<file path=xl/worksheets/sheet45.xml><?xml version="1.0" encoding="utf-8"?>
<worksheet xmlns="http://schemas.openxmlformats.org/spreadsheetml/2006/main" xmlns:r="http://schemas.openxmlformats.org/officeDocument/2006/relationships">
  <sheetPr>
    <pageSetUpPr fitToPage="1"/>
  </sheetPr>
  <dimension ref="A1:E42"/>
  <sheetViews>
    <sheetView topLeftCell="A4" workbookViewId="0">
      <selection activeCell="G9" sqref="G9"/>
    </sheetView>
  </sheetViews>
  <sheetFormatPr defaultColWidth="9.7109375" defaultRowHeight="13.5"/>
  <cols>
    <col min="1" max="1" width="21.85546875" style="5" customWidth="1"/>
    <col min="2" max="2" width="10.85546875" style="5" customWidth="1"/>
    <col min="3" max="3" width="21.5703125" style="5" customWidth="1"/>
    <col min="4" max="4" width="29.85546875" style="5" customWidth="1"/>
    <col min="5" max="5" width="15.28515625" style="5" customWidth="1"/>
    <col min="6" max="16384" width="9.7109375" style="5"/>
  </cols>
  <sheetData>
    <row r="1" spans="1:5" ht="24" customHeight="1">
      <c r="A1" s="15" t="s">
        <v>1948</v>
      </c>
    </row>
    <row r="2" spans="1:5" s="19" customFormat="1" ht="39.950000000000003" customHeight="1">
      <c r="A2" s="761" t="s">
        <v>293</v>
      </c>
      <c r="B2" s="761"/>
      <c r="C2" s="761"/>
      <c r="D2" s="761"/>
      <c r="E2" s="761"/>
    </row>
    <row r="3" spans="1:5" s="19" customFormat="1" ht="27.95" customHeight="1">
      <c r="A3" s="6" t="s">
        <v>1892</v>
      </c>
      <c r="B3" s="763" t="s">
        <v>1949</v>
      </c>
      <c r="C3" s="763"/>
      <c r="D3" s="763"/>
      <c r="E3" s="763"/>
    </row>
    <row r="4" spans="1:5" s="19" customFormat="1" ht="27.95" customHeight="1">
      <c r="A4" s="6" t="s">
        <v>1894</v>
      </c>
      <c r="B4" s="765" t="s">
        <v>1950</v>
      </c>
      <c r="C4" s="765"/>
      <c r="D4" s="765"/>
      <c r="E4" s="765"/>
    </row>
    <row r="5" spans="1:5" s="19" customFormat="1" ht="27.95" customHeight="1">
      <c r="A5" s="6" t="s">
        <v>1896</v>
      </c>
      <c r="B5" s="7" t="s">
        <v>1897</v>
      </c>
      <c r="C5" s="765" t="s">
        <v>1951</v>
      </c>
      <c r="D5" s="765"/>
      <c r="E5" s="763"/>
    </row>
    <row r="6" spans="1:5" s="19" customFormat="1" ht="70.5" customHeight="1">
      <c r="A6" s="7" t="s">
        <v>1899</v>
      </c>
      <c r="B6" s="763" t="s">
        <v>1952</v>
      </c>
      <c r="C6" s="763"/>
      <c r="D6" s="763"/>
      <c r="E6" s="763"/>
    </row>
    <row r="7" spans="1:5" s="20" customFormat="1" ht="33.950000000000003" customHeight="1">
      <c r="A7" s="9" t="s">
        <v>1901</v>
      </c>
      <c r="B7" s="9" t="s">
        <v>1902</v>
      </c>
      <c r="C7" s="9" t="s">
        <v>1903</v>
      </c>
      <c r="D7" s="9" t="s">
        <v>1904</v>
      </c>
      <c r="E7" s="9" t="s">
        <v>1905</v>
      </c>
    </row>
    <row r="8" spans="1:5" s="21" customFormat="1" ht="35.1" customHeight="1">
      <c r="A8" s="760" t="s">
        <v>1906</v>
      </c>
      <c r="B8" s="760" t="s">
        <v>1907</v>
      </c>
      <c r="C8" s="6" t="s">
        <v>1908</v>
      </c>
      <c r="D8" s="16" t="s">
        <v>1953</v>
      </c>
      <c r="E8" s="6" t="s">
        <v>1954</v>
      </c>
    </row>
    <row r="9" spans="1:5" s="21" customFormat="1" ht="35.1" customHeight="1">
      <c r="A9" s="760"/>
      <c r="B9" s="760"/>
      <c r="C9" s="767" t="s">
        <v>1922</v>
      </c>
      <c r="D9" s="16" t="s">
        <v>1955</v>
      </c>
      <c r="E9" s="23">
        <v>1</v>
      </c>
    </row>
    <row r="10" spans="1:5" s="21" customFormat="1" ht="35.1" customHeight="1">
      <c r="A10" s="760"/>
      <c r="B10" s="760"/>
      <c r="C10" s="768"/>
      <c r="D10" s="16" t="s">
        <v>1956</v>
      </c>
      <c r="E10" s="23">
        <v>1</v>
      </c>
    </row>
    <row r="11" spans="1:5" s="21" customFormat="1" ht="35.1" customHeight="1">
      <c r="A11" s="760"/>
      <c r="B11" s="760"/>
      <c r="C11" s="6" t="s">
        <v>1931</v>
      </c>
      <c r="D11" s="24" t="s">
        <v>1957</v>
      </c>
      <c r="E11" s="23">
        <v>1</v>
      </c>
    </row>
    <row r="12" spans="1:5" s="21" customFormat="1" ht="35.1" customHeight="1">
      <c r="A12" s="760"/>
      <c r="B12" s="760"/>
      <c r="C12" s="6" t="s">
        <v>1934</v>
      </c>
      <c r="D12" s="16" t="s">
        <v>1958</v>
      </c>
      <c r="E12" s="17" t="s">
        <v>1959</v>
      </c>
    </row>
    <row r="13" spans="1:5" s="19" customFormat="1" ht="35.1" customHeight="1">
      <c r="A13" s="760"/>
      <c r="B13" s="760" t="s">
        <v>1936</v>
      </c>
      <c r="C13" s="12" t="s">
        <v>1937</v>
      </c>
      <c r="D13" s="16" t="s">
        <v>1960</v>
      </c>
      <c r="E13" s="17" t="s">
        <v>1961</v>
      </c>
    </row>
    <row r="14" spans="1:5" s="22" customFormat="1" ht="35.1" customHeight="1">
      <c r="A14" s="760"/>
      <c r="B14" s="760"/>
      <c r="C14" s="769" t="s">
        <v>1938</v>
      </c>
      <c r="D14" s="16" t="s">
        <v>1962</v>
      </c>
      <c r="E14" s="17" t="s">
        <v>1963</v>
      </c>
    </row>
    <row r="15" spans="1:5" s="22" customFormat="1" ht="35.1" customHeight="1">
      <c r="A15" s="760"/>
      <c r="B15" s="760"/>
      <c r="C15" s="770"/>
      <c r="D15" s="16" t="s">
        <v>1964</v>
      </c>
      <c r="E15" s="17" t="s">
        <v>1961</v>
      </c>
    </row>
    <row r="16" spans="1:5" s="22" customFormat="1" ht="35.1" customHeight="1">
      <c r="A16" s="760"/>
      <c r="B16" s="760"/>
      <c r="C16" s="12" t="s">
        <v>1941</v>
      </c>
      <c r="D16" s="13"/>
      <c r="E16" s="13"/>
    </row>
    <row r="17" spans="1:5" s="22" customFormat="1" ht="35.1" customHeight="1">
      <c r="A17" s="760"/>
      <c r="B17" s="760"/>
      <c r="C17" s="769" t="s">
        <v>1942</v>
      </c>
      <c r="D17" s="16" t="s">
        <v>1965</v>
      </c>
      <c r="E17" s="17" t="s">
        <v>1966</v>
      </c>
    </row>
    <row r="18" spans="1:5" s="22" customFormat="1" ht="39.950000000000003" customHeight="1">
      <c r="A18" s="760"/>
      <c r="B18" s="760"/>
      <c r="C18" s="770"/>
      <c r="D18" s="16" t="s">
        <v>1967</v>
      </c>
      <c r="E18" s="17" t="s">
        <v>1961</v>
      </c>
    </row>
    <row r="19" spans="1:5" s="22" customFormat="1" ht="36" customHeight="1">
      <c r="A19" s="760"/>
      <c r="B19" s="6" t="s">
        <v>1945</v>
      </c>
      <c r="C19" s="6" t="s">
        <v>1946</v>
      </c>
      <c r="D19" s="16" t="s">
        <v>1968</v>
      </c>
      <c r="E19" s="25" t="s">
        <v>1969</v>
      </c>
    </row>
    <row r="20" spans="1:5" s="22" customFormat="1" ht="93" customHeight="1"/>
    <row r="21" spans="1:5" s="22" customFormat="1" ht="49.5" customHeight="1"/>
    <row r="22" spans="1:5" s="22" customFormat="1" ht="42" customHeight="1"/>
    <row r="23" spans="1:5" s="22" customFormat="1" ht="21" customHeight="1"/>
    <row r="24" spans="1:5" s="22" customFormat="1" ht="21" customHeight="1"/>
    <row r="25" spans="1:5" s="22" customFormat="1" ht="21" customHeight="1"/>
    <row r="26" spans="1:5" s="22" customFormat="1" ht="21" customHeight="1"/>
    <row r="27" spans="1:5" s="22" customFormat="1" ht="47.25" customHeight="1"/>
    <row r="28" spans="1:5" s="22" customFormat="1" ht="28.5" customHeight="1"/>
    <row r="29" spans="1:5" s="22" customFormat="1" ht="30" customHeight="1"/>
    <row r="30" spans="1:5" s="22" customFormat="1" ht="30" customHeight="1"/>
    <row r="31" spans="1:5" s="22" customFormat="1" ht="30" customHeight="1"/>
    <row r="32" spans="1:5"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24.75" customHeight="1"/>
    <row r="42" s="22" customFormat="1" ht="14.25"/>
  </sheetData>
  <mergeCells count="11">
    <mergeCell ref="A2:E2"/>
    <mergeCell ref="B3:E3"/>
    <mergeCell ref="B4:E4"/>
    <mergeCell ref="C5:E5"/>
    <mergeCell ref="B6:E6"/>
    <mergeCell ref="A8:A19"/>
    <mergeCell ref="B8:B12"/>
    <mergeCell ref="B13:B18"/>
    <mergeCell ref="C9:C10"/>
    <mergeCell ref="C14:C15"/>
    <mergeCell ref="C17:C18"/>
  </mergeCells>
  <phoneticPr fontId="74" type="noConversion"/>
  <printOptions horizontalCentered="1"/>
  <pageMargins left="0.74803149606299202" right="0.74803149606299202" top="0.98425196850393704" bottom="0.98425196850393704" header="0.511811023622047" footer="0.511811023622047"/>
  <pageSetup paperSize="9" scale="88" fitToHeight="2" orientation="portrait" r:id="rId1"/>
</worksheet>
</file>

<file path=xl/worksheets/sheet46.xml><?xml version="1.0" encoding="utf-8"?>
<worksheet xmlns="http://schemas.openxmlformats.org/spreadsheetml/2006/main" xmlns:r="http://schemas.openxmlformats.org/officeDocument/2006/relationships">
  <sheetPr>
    <pageSetUpPr fitToPage="1"/>
  </sheetPr>
  <dimension ref="A1:E52"/>
  <sheetViews>
    <sheetView workbookViewId="0">
      <selection activeCell="G5" sqref="G5"/>
    </sheetView>
  </sheetViews>
  <sheetFormatPr defaultColWidth="9.140625" defaultRowHeight="12.75"/>
  <cols>
    <col min="1" max="1" width="24.140625" style="3" customWidth="1"/>
    <col min="2" max="2" width="13.85546875" style="3" customWidth="1"/>
    <col min="3" max="3" width="15.7109375" style="3" customWidth="1"/>
    <col min="4" max="4" width="38.5703125" style="3" customWidth="1"/>
    <col min="5" max="5" width="17.85546875" style="3" customWidth="1"/>
    <col min="6" max="16384" width="9.140625" style="3"/>
  </cols>
  <sheetData>
    <row r="1" spans="1:5" s="14" customFormat="1" ht="30" customHeight="1">
      <c r="A1" s="15" t="s">
        <v>1970</v>
      </c>
      <c r="B1" s="5"/>
      <c r="C1" s="5"/>
      <c r="D1" s="5"/>
      <c r="E1" s="5"/>
    </row>
    <row r="2" spans="1:5" s="14" customFormat="1" ht="52.5" customHeight="1">
      <c r="A2" s="761" t="s">
        <v>293</v>
      </c>
      <c r="B2" s="761"/>
      <c r="C2" s="761"/>
      <c r="D2" s="761"/>
      <c r="E2" s="761"/>
    </row>
    <row r="3" spans="1:5" s="4" customFormat="1" ht="19.5" customHeight="1">
      <c r="A3" s="6" t="s">
        <v>1892</v>
      </c>
      <c r="B3" s="763" t="s">
        <v>1971</v>
      </c>
      <c r="C3" s="763"/>
      <c r="D3" s="763"/>
      <c r="E3" s="763"/>
    </row>
    <row r="4" spans="1:5" s="4" customFormat="1" ht="23.25" customHeight="1">
      <c r="A4" s="6" t="s">
        <v>1894</v>
      </c>
      <c r="B4" s="765" t="s">
        <v>1972</v>
      </c>
      <c r="C4" s="765"/>
      <c r="D4" s="765"/>
      <c r="E4" s="765"/>
    </row>
    <row r="5" spans="1:5" s="4" customFormat="1" ht="30" customHeight="1">
      <c r="A5" s="6" t="s">
        <v>1896</v>
      </c>
      <c r="B5" s="7" t="s">
        <v>1897</v>
      </c>
      <c r="C5" s="765" t="s">
        <v>1973</v>
      </c>
      <c r="D5" s="765"/>
      <c r="E5" s="763"/>
    </row>
    <row r="6" spans="1:5" s="4" customFormat="1" ht="30" customHeight="1">
      <c r="A6" s="7" t="s">
        <v>1899</v>
      </c>
      <c r="B6" s="763" t="s">
        <v>1974</v>
      </c>
      <c r="C6" s="763"/>
      <c r="D6" s="763"/>
      <c r="E6" s="763"/>
    </row>
    <row r="7" spans="1:5" s="4" customFormat="1" ht="30" customHeight="1">
      <c r="A7" s="9" t="s">
        <v>1901</v>
      </c>
      <c r="B7" s="9" t="s">
        <v>1902</v>
      </c>
      <c r="C7" s="9" t="s">
        <v>1903</v>
      </c>
      <c r="D7" s="9" t="s">
        <v>1904</v>
      </c>
      <c r="E7" s="9" t="s">
        <v>1905</v>
      </c>
    </row>
    <row r="8" spans="1:5" s="4" customFormat="1" ht="30" customHeight="1">
      <c r="A8" s="760" t="s">
        <v>1906</v>
      </c>
      <c r="B8" s="760" t="s">
        <v>1907</v>
      </c>
      <c r="C8" s="767" t="s">
        <v>1908</v>
      </c>
      <c r="D8" s="16" t="s">
        <v>1975</v>
      </c>
      <c r="E8" s="17" t="s">
        <v>1976</v>
      </c>
    </row>
    <row r="9" spans="1:5" s="4" customFormat="1" ht="30" customHeight="1">
      <c r="A9" s="760"/>
      <c r="B9" s="760"/>
      <c r="C9" s="768"/>
      <c r="D9" s="16" t="s">
        <v>1977</v>
      </c>
      <c r="E9" s="17" t="s">
        <v>1978</v>
      </c>
    </row>
    <row r="10" spans="1:5" s="4" customFormat="1" ht="30" customHeight="1">
      <c r="A10" s="760"/>
      <c r="B10" s="760"/>
      <c r="C10" s="767" t="s">
        <v>1922</v>
      </c>
      <c r="D10" s="4" t="s">
        <v>1979</v>
      </c>
      <c r="E10" s="17" t="s">
        <v>1980</v>
      </c>
    </row>
    <row r="11" spans="1:5" s="4" customFormat="1" ht="30" customHeight="1">
      <c r="A11" s="760"/>
      <c r="B11" s="760"/>
      <c r="C11" s="768"/>
      <c r="D11" s="16" t="s">
        <v>1974</v>
      </c>
      <c r="E11" s="17" t="s">
        <v>1980</v>
      </c>
    </row>
    <row r="12" spans="1:5" s="4" customFormat="1" ht="30" customHeight="1">
      <c r="A12" s="760"/>
      <c r="B12" s="760"/>
      <c r="C12" s="767" t="s">
        <v>1931</v>
      </c>
      <c r="D12" s="16" t="s">
        <v>1981</v>
      </c>
      <c r="E12" s="17" t="s">
        <v>1980</v>
      </c>
    </row>
    <row r="13" spans="1:5" s="4" customFormat="1" ht="30" customHeight="1">
      <c r="A13" s="760"/>
      <c r="B13" s="760"/>
      <c r="C13" s="768"/>
      <c r="D13" s="16" t="s">
        <v>1982</v>
      </c>
      <c r="E13" s="17" t="s">
        <v>1980</v>
      </c>
    </row>
    <row r="14" spans="1:5" s="4" customFormat="1" ht="30" customHeight="1">
      <c r="A14" s="760"/>
      <c r="B14" s="760"/>
      <c r="C14" s="6" t="s">
        <v>1934</v>
      </c>
      <c r="D14" s="16" t="s">
        <v>1983</v>
      </c>
      <c r="E14" s="17" t="s">
        <v>1973</v>
      </c>
    </row>
    <row r="15" spans="1:5" s="4" customFormat="1" ht="30" customHeight="1">
      <c r="A15" s="760"/>
      <c r="B15" s="760" t="s">
        <v>1936</v>
      </c>
      <c r="C15" s="12" t="s">
        <v>1937</v>
      </c>
      <c r="D15" s="16" t="s">
        <v>1984</v>
      </c>
      <c r="E15" s="17" t="s">
        <v>1980</v>
      </c>
    </row>
    <row r="16" spans="1:5" s="4" customFormat="1" ht="30" customHeight="1">
      <c r="A16" s="760"/>
      <c r="B16" s="760"/>
      <c r="C16" s="769" t="s">
        <v>1938</v>
      </c>
      <c r="D16" s="16" t="s">
        <v>1985</v>
      </c>
      <c r="E16" s="17" t="s">
        <v>1980</v>
      </c>
    </row>
    <row r="17" spans="1:5" s="4" customFormat="1" ht="30" customHeight="1">
      <c r="A17" s="760"/>
      <c r="B17" s="760"/>
      <c r="C17" s="770"/>
      <c r="D17" s="16" t="s">
        <v>1986</v>
      </c>
      <c r="E17" s="17" t="s">
        <v>1980</v>
      </c>
    </row>
    <row r="18" spans="1:5" s="4" customFormat="1" ht="30" customHeight="1">
      <c r="A18" s="760"/>
      <c r="B18" s="760"/>
      <c r="C18" s="12" t="s">
        <v>1941</v>
      </c>
      <c r="D18" s="13"/>
      <c r="E18" s="13"/>
    </row>
    <row r="19" spans="1:5" s="4" customFormat="1" ht="30" customHeight="1">
      <c r="A19" s="760"/>
      <c r="B19" s="760"/>
      <c r="C19" s="12" t="s">
        <v>1942</v>
      </c>
      <c r="D19" s="16" t="s">
        <v>1987</v>
      </c>
      <c r="E19" s="17" t="s">
        <v>1980</v>
      </c>
    </row>
    <row r="20" spans="1:5" s="4" customFormat="1" ht="120" customHeight="1">
      <c r="A20" s="760"/>
      <c r="B20" s="6" t="s">
        <v>1945</v>
      </c>
      <c r="C20" s="6" t="s">
        <v>1946</v>
      </c>
      <c r="D20" s="16" t="s">
        <v>1988</v>
      </c>
      <c r="E20" s="18">
        <v>0.9</v>
      </c>
    </row>
    <row r="21" spans="1:5" s="4" customFormat="1" ht="59.1" customHeight="1"/>
    <row r="22" spans="1:5" s="4" customFormat="1" ht="39.950000000000003" customHeight="1"/>
    <row r="23" spans="1:5" s="4" customFormat="1" ht="51" customHeight="1"/>
    <row r="24" spans="1:5" s="4" customFormat="1" ht="24" customHeight="1"/>
    <row r="25" spans="1:5" s="4" customFormat="1" ht="36" customHeight="1"/>
    <row r="26" spans="1:5" s="4" customFormat="1" ht="24" customHeight="1"/>
    <row r="27" spans="1:5" s="4" customFormat="1" ht="24" customHeight="1"/>
    <row r="28" spans="1:5" s="4" customFormat="1" ht="24" customHeight="1"/>
    <row r="29" spans="1:5" s="4" customFormat="1" ht="24" customHeight="1"/>
    <row r="30" spans="1:5" s="4" customFormat="1" ht="24" customHeight="1"/>
    <row r="31" spans="1:5" s="4" customFormat="1" ht="108.75" customHeight="1"/>
    <row r="32" spans="1:5" s="4" customFormat="1" ht="21.95" customHeight="1"/>
    <row r="33" s="4" customFormat="1" ht="59.1" customHeight="1"/>
    <row r="34" s="4" customFormat="1" ht="30.95" customHeight="1"/>
    <row r="35" s="4" customFormat="1" ht="51" customHeight="1"/>
    <row r="36" s="4" customFormat="1" ht="45" customHeight="1"/>
    <row r="37" s="4" customFormat="1" ht="51.95" customHeight="1"/>
    <row r="38" s="4" customFormat="1" ht="57" customHeight="1"/>
    <row r="39" s="4" customFormat="1" ht="57.95" customHeight="1"/>
    <row r="40" s="4" customFormat="1" ht="51" customHeight="1"/>
    <row r="41" s="4" customFormat="1" ht="56.1" customHeight="1"/>
    <row r="42" s="4" customFormat="1" ht="30.95" customHeight="1"/>
    <row r="43" s="4" customFormat="1" ht="80.099999999999994" customHeight="1"/>
    <row r="44" s="4" customFormat="1" ht="72.95" customHeight="1"/>
    <row r="45" s="4" customFormat="1" ht="30.95" customHeight="1"/>
    <row r="46" s="4" customFormat="1" ht="30.95" customHeight="1"/>
    <row r="47" s="4" customFormat="1" ht="66" customHeight="1"/>
    <row r="48" s="4" customFormat="1" ht="30.95" customHeight="1"/>
    <row r="49" s="4" customFormat="1" ht="56.1" customHeight="1"/>
    <row r="50" s="4" customFormat="1" ht="30.95" customHeight="1"/>
    <row r="51" s="4" customFormat="1" ht="39" customHeight="1"/>
    <row r="52" s="4" customFormat="1" ht="14.25"/>
  </sheetData>
  <mergeCells count="12">
    <mergeCell ref="A2:E2"/>
    <mergeCell ref="B3:E3"/>
    <mergeCell ref="B4:E4"/>
    <mergeCell ref="C5:E5"/>
    <mergeCell ref="B6:E6"/>
    <mergeCell ref="A8:A20"/>
    <mergeCell ref="B8:B14"/>
    <mergeCell ref="B15:B19"/>
    <mergeCell ref="C8:C9"/>
    <mergeCell ref="C10:C11"/>
    <mergeCell ref="C12:C13"/>
    <mergeCell ref="C16:C17"/>
  </mergeCells>
  <phoneticPr fontId="74" type="noConversion"/>
  <printOptions horizontalCentered="1"/>
  <pageMargins left="0.74803149606299202" right="0.74803149606299202" top="0.98425196850393704" bottom="0.98425196850393704" header="0.511811023622047" footer="0.511811023622047"/>
  <pageSetup paperSize="9" scale="80" fitToHeight="2" orientation="portrait" r:id="rId1"/>
</worksheet>
</file>

<file path=xl/worksheets/sheet47.xml><?xml version="1.0" encoding="utf-8"?>
<worksheet xmlns="http://schemas.openxmlformats.org/spreadsheetml/2006/main" xmlns:r="http://schemas.openxmlformats.org/officeDocument/2006/relationships">
  <sheetPr>
    <pageSetUpPr fitToPage="1"/>
  </sheetPr>
  <dimension ref="A1:E59"/>
  <sheetViews>
    <sheetView workbookViewId="0">
      <selection activeCell="G17" sqref="G17"/>
    </sheetView>
  </sheetViews>
  <sheetFormatPr defaultColWidth="9.140625" defaultRowHeight="12.75"/>
  <cols>
    <col min="1" max="1" width="23" style="3" customWidth="1"/>
    <col min="2" max="2" width="19.5703125" style="3" customWidth="1"/>
    <col min="3" max="3" width="19" style="3" customWidth="1"/>
    <col min="4" max="4" width="15.5703125" style="3" customWidth="1"/>
    <col min="5" max="5" width="12.7109375" style="3" customWidth="1"/>
    <col min="6" max="16384" width="9.140625" style="3"/>
  </cols>
  <sheetData>
    <row r="1" spans="1:5" ht="30" customHeight="1">
      <c r="A1" s="4" t="s">
        <v>1989</v>
      </c>
      <c r="B1" s="5"/>
      <c r="C1" s="5"/>
      <c r="D1" s="5"/>
      <c r="E1" s="5"/>
    </row>
    <row r="2" spans="1:5" s="1" customFormat="1" ht="52.5" customHeight="1">
      <c r="A2" s="772" t="s">
        <v>293</v>
      </c>
      <c r="B2" s="772"/>
      <c r="C2" s="772"/>
      <c r="D2" s="772"/>
      <c r="E2" s="772"/>
    </row>
    <row r="3" spans="1:5" ht="22.5" customHeight="1">
      <c r="A3" s="6" t="s">
        <v>1892</v>
      </c>
      <c r="B3" s="763" t="s">
        <v>1990</v>
      </c>
      <c r="C3" s="763"/>
      <c r="D3" s="763"/>
      <c r="E3" s="763"/>
    </row>
    <row r="4" spans="1:5" s="2" customFormat="1" ht="25.5" customHeight="1">
      <c r="A4" s="6" t="s">
        <v>1894</v>
      </c>
      <c r="B4" s="765" t="s">
        <v>1972</v>
      </c>
      <c r="C4" s="765"/>
      <c r="D4" s="765"/>
      <c r="E4" s="765"/>
    </row>
    <row r="5" spans="1:5" s="2" customFormat="1" ht="30" customHeight="1">
      <c r="A5" s="6" t="s">
        <v>1896</v>
      </c>
      <c r="B5" s="7" t="s">
        <v>1897</v>
      </c>
      <c r="C5" s="765" t="s">
        <v>1991</v>
      </c>
      <c r="D5" s="765"/>
      <c r="E5" s="763"/>
    </row>
    <row r="6" spans="1:5" s="2" customFormat="1" ht="30" customHeight="1">
      <c r="A6" s="7" t="s">
        <v>1899</v>
      </c>
      <c r="B6" s="763" t="s">
        <v>1992</v>
      </c>
      <c r="C6" s="763"/>
      <c r="D6" s="763"/>
      <c r="E6" s="763"/>
    </row>
    <row r="7" spans="1:5" s="2" customFormat="1" ht="30" customHeight="1">
      <c r="A7" s="9" t="s">
        <v>1901</v>
      </c>
      <c r="B7" s="9" t="s">
        <v>1902</v>
      </c>
      <c r="C7" s="9" t="s">
        <v>1903</v>
      </c>
      <c r="D7" s="9" t="s">
        <v>1904</v>
      </c>
      <c r="E7" s="9" t="s">
        <v>1905</v>
      </c>
    </row>
    <row r="8" spans="1:5" s="2" customFormat="1" ht="30" customHeight="1">
      <c r="A8" s="760" t="s">
        <v>1906</v>
      </c>
      <c r="B8" s="760" t="s">
        <v>1907</v>
      </c>
      <c r="C8" s="767" t="s">
        <v>1908</v>
      </c>
      <c r="D8" s="10" t="s">
        <v>1993</v>
      </c>
      <c r="E8" s="10" t="s">
        <v>1994</v>
      </c>
    </row>
    <row r="9" spans="1:5" s="2" customFormat="1" ht="30" customHeight="1">
      <c r="A9" s="760"/>
      <c r="B9" s="760"/>
      <c r="C9" s="771"/>
      <c r="D9" s="10" t="s">
        <v>1995</v>
      </c>
      <c r="E9" s="10" t="s">
        <v>1996</v>
      </c>
    </row>
    <row r="10" spans="1:5" s="2" customFormat="1" ht="30" customHeight="1">
      <c r="A10" s="760"/>
      <c r="B10" s="760"/>
      <c r="C10" s="771"/>
      <c r="D10" s="10" t="s">
        <v>1997</v>
      </c>
      <c r="E10" s="10" t="s">
        <v>1998</v>
      </c>
    </row>
    <row r="11" spans="1:5" s="2" customFormat="1" ht="30" customHeight="1">
      <c r="A11" s="760"/>
      <c r="B11" s="760"/>
      <c r="C11" s="771"/>
      <c r="D11" s="10" t="s">
        <v>1999</v>
      </c>
      <c r="E11" s="10" t="s">
        <v>2000</v>
      </c>
    </row>
    <row r="12" spans="1:5" s="2" customFormat="1" ht="30" customHeight="1">
      <c r="A12" s="760"/>
      <c r="B12" s="760"/>
      <c r="C12" s="771"/>
      <c r="D12" s="10" t="s">
        <v>2001</v>
      </c>
      <c r="E12" s="10" t="s">
        <v>2002</v>
      </c>
    </row>
    <row r="13" spans="1:5" s="2" customFormat="1" ht="30" customHeight="1">
      <c r="A13" s="760"/>
      <c r="B13" s="760"/>
      <c r="C13" s="771"/>
      <c r="D13" s="10" t="s">
        <v>2003</v>
      </c>
      <c r="E13" s="10" t="s">
        <v>2002</v>
      </c>
    </row>
    <row r="14" spans="1:5" s="2" customFormat="1" ht="30" customHeight="1">
      <c r="A14" s="760"/>
      <c r="B14" s="760"/>
      <c r="C14" s="771"/>
      <c r="D14" s="10" t="s">
        <v>2004</v>
      </c>
      <c r="E14" s="10" t="s">
        <v>2005</v>
      </c>
    </row>
    <row r="15" spans="1:5" s="2" customFormat="1" ht="30" customHeight="1">
      <c r="A15" s="760"/>
      <c r="B15" s="760"/>
      <c r="C15" s="771"/>
      <c r="D15" s="10" t="s">
        <v>2006</v>
      </c>
      <c r="E15" s="10" t="s">
        <v>2000</v>
      </c>
    </row>
    <row r="16" spans="1:5" s="2" customFormat="1" ht="30" customHeight="1">
      <c r="A16" s="760"/>
      <c r="B16" s="760"/>
      <c r="C16" s="771"/>
      <c r="D16" s="10" t="s">
        <v>2007</v>
      </c>
      <c r="E16" s="10" t="s">
        <v>2008</v>
      </c>
    </row>
    <row r="17" spans="1:5" s="2" customFormat="1" ht="30" customHeight="1">
      <c r="A17" s="760"/>
      <c r="B17" s="760"/>
      <c r="C17" s="768"/>
      <c r="D17" s="10" t="s">
        <v>2009</v>
      </c>
      <c r="E17" s="10" t="s">
        <v>2010</v>
      </c>
    </row>
    <row r="18" spans="1:5" s="2" customFormat="1" ht="30" customHeight="1">
      <c r="A18" s="760"/>
      <c r="B18" s="760"/>
      <c r="C18" s="767" t="s">
        <v>1922</v>
      </c>
      <c r="D18" s="11" t="s">
        <v>2011</v>
      </c>
      <c r="E18" s="10" t="s">
        <v>1980</v>
      </c>
    </row>
    <row r="19" spans="1:5" s="2" customFormat="1" ht="30" customHeight="1">
      <c r="A19" s="760"/>
      <c r="B19" s="760"/>
      <c r="C19" s="771"/>
      <c r="D19" s="11" t="s">
        <v>2012</v>
      </c>
      <c r="E19" s="10" t="s">
        <v>1980</v>
      </c>
    </row>
    <row r="20" spans="1:5" s="2" customFormat="1" ht="30" customHeight="1">
      <c r="A20" s="760"/>
      <c r="B20" s="760"/>
      <c r="C20" s="768"/>
      <c r="D20" s="11" t="s">
        <v>2013</v>
      </c>
      <c r="E20" s="10" t="s">
        <v>1980</v>
      </c>
    </row>
    <row r="21" spans="1:5" s="2" customFormat="1" ht="30" customHeight="1">
      <c r="A21" s="760"/>
      <c r="B21" s="760"/>
      <c r="C21" s="767" t="s">
        <v>1931</v>
      </c>
      <c r="D21" s="11" t="s">
        <v>2014</v>
      </c>
      <c r="E21" s="10" t="s">
        <v>1980</v>
      </c>
    </row>
    <row r="22" spans="1:5" s="2" customFormat="1" ht="30" customHeight="1">
      <c r="A22" s="760"/>
      <c r="B22" s="760"/>
      <c r="C22" s="768"/>
      <c r="D22" s="11" t="s">
        <v>2015</v>
      </c>
      <c r="E22" s="10" t="s">
        <v>1980</v>
      </c>
    </row>
    <row r="23" spans="1:5" s="2" customFormat="1" ht="30" customHeight="1">
      <c r="A23" s="760"/>
      <c r="B23" s="760"/>
      <c r="C23" s="6" t="s">
        <v>1934</v>
      </c>
      <c r="D23" s="11" t="s">
        <v>2016</v>
      </c>
      <c r="E23" s="10" t="s">
        <v>2017</v>
      </c>
    </row>
    <row r="24" spans="1:5" s="2" customFormat="1" ht="30" customHeight="1">
      <c r="A24" s="760"/>
      <c r="B24" s="760" t="s">
        <v>1936</v>
      </c>
      <c r="C24" s="12" t="s">
        <v>1937</v>
      </c>
      <c r="D24" s="8"/>
      <c r="E24" s="6"/>
    </row>
    <row r="25" spans="1:5" s="2" customFormat="1" ht="30" customHeight="1">
      <c r="A25" s="760"/>
      <c r="B25" s="760"/>
      <c r="C25" s="12" t="s">
        <v>1938</v>
      </c>
      <c r="D25" s="11" t="s">
        <v>2018</v>
      </c>
      <c r="E25" s="10" t="s">
        <v>1980</v>
      </c>
    </row>
    <row r="26" spans="1:5" s="2" customFormat="1" ht="30" customHeight="1">
      <c r="A26" s="760"/>
      <c r="B26" s="760"/>
      <c r="C26" s="12" t="s">
        <v>1941</v>
      </c>
      <c r="D26" s="13"/>
      <c r="E26" s="13"/>
    </row>
    <row r="27" spans="1:5" s="2" customFormat="1" ht="30" customHeight="1">
      <c r="A27" s="760"/>
      <c r="B27" s="760"/>
      <c r="C27" s="12" t="s">
        <v>1942</v>
      </c>
      <c r="D27" s="11" t="s">
        <v>2019</v>
      </c>
      <c r="E27" s="10" t="s">
        <v>1980</v>
      </c>
    </row>
    <row r="28" spans="1:5" s="2" customFormat="1" ht="79.5" customHeight="1">
      <c r="A28" s="760"/>
      <c r="B28" s="6" t="s">
        <v>1945</v>
      </c>
      <c r="C28" s="6" t="s">
        <v>1946</v>
      </c>
      <c r="D28" s="11" t="s">
        <v>2020</v>
      </c>
      <c r="E28" s="646">
        <v>0.9</v>
      </c>
    </row>
    <row r="29" spans="1:5" s="2" customFormat="1" ht="59.1" customHeight="1"/>
    <row r="30" spans="1:5" s="2" customFormat="1" ht="39.950000000000003" customHeight="1"/>
    <row r="31" spans="1:5" s="2" customFormat="1" ht="39.950000000000003" customHeight="1"/>
    <row r="32" spans="1:5" s="2" customFormat="1" ht="25.5" customHeight="1"/>
    <row r="33" s="2" customFormat="1" ht="25.5" customHeight="1"/>
    <row r="34" s="2" customFormat="1" ht="25.5" customHeight="1"/>
    <row r="35" s="2" customFormat="1" ht="24" customHeight="1"/>
    <row r="36" s="2" customFormat="1" ht="55.5" customHeight="1"/>
    <row r="37" s="2" customFormat="1" ht="21.95" customHeight="1"/>
    <row r="38" s="2" customFormat="1" ht="42" customHeight="1"/>
    <row r="39" s="2" customFormat="1" ht="21.95" customHeight="1"/>
    <row r="40" s="2" customFormat="1" ht="21.95" customHeight="1"/>
    <row r="41" s="2" customFormat="1" ht="21.95" customHeight="1"/>
    <row r="42" s="2" customFormat="1" ht="21.95" customHeight="1"/>
    <row r="43" s="2" customFormat="1" ht="21.95" customHeight="1"/>
    <row r="44" s="2" customFormat="1" ht="21.95" customHeight="1"/>
    <row r="45" s="2" customFormat="1" ht="21.95" customHeight="1"/>
    <row r="46" s="2" customFormat="1" ht="21.95" customHeight="1"/>
    <row r="47" s="2" customFormat="1" ht="21" customHeight="1"/>
    <row r="48" s="2" customFormat="1" ht="48" customHeight="1"/>
    <row r="49" s="2" customFormat="1" ht="65.099999999999994" customHeight="1"/>
    <row r="50" s="2" customFormat="1" ht="47.1" customHeight="1"/>
    <row r="51" s="2" customFormat="1" ht="48" customHeight="1"/>
    <row r="52" s="2" customFormat="1" ht="39" customHeight="1"/>
    <row r="53" s="2" customFormat="1" ht="45" customHeight="1"/>
    <row r="54" s="2" customFormat="1" ht="57.95" customHeight="1"/>
    <row r="55" s="2" customFormat="1" ht="45" customHeight="1"/>
    <row r="56" s="2" customFormat="1" ht="36" customHeight="1"/>
    <row r="57" s="2" customFormat="1" ht="30.75" customHeight="1"/>
    <row r="58" s="2" customFormat="1" ht="14.25"/>
    <row r="59" s="2" customFormat="1" ht="14.25"/>
  </sheetData>
  <mergeCells count="11">
    <mergeCell ref="A2:E2"/>
    <mergeCell ref="B3:E3"/>
    <mergeCell ref="B4:E4"/>
    <mergeCell ref="C5:E5"/>
    <mergeCell ref="B6:E6"/>
    <mergeCell ref="A8:A28"/>
    <mergeCell ref="B8:B23"/>
    <mergeCell ref="B24:B27"/>
    <mergeCell ref="C8:C17"/>
    <mergeCell ref="C18:C20"/>
    <mergeCell ref="C21:C22"/>
  </mergeCells>
  <phoneticPr fontId="74" type="noConversion"/>
  <printOptions horizontalCentered="1"/>
  <pageMargins left="0.74803149606299202" right="0.74803149606299202" top="0.98425196850393704" bottom="0.98425196850393704" header="0.511811023622047" footer="0.511811023622047"/>
  <pageSetup paperSize="9" scale="98" fitToHeight="2" orientation="portrait" r:id="rId1"/>
</worksheet>
</file>

<file path=xl/worksheets/sheet5.xml><?xml version="1.0" encoding="utf-8"?>
<worksheet xmlns="http://schemas.openxmlformats.org/spreadsheetml/2006/main" xmlns:r="http://schemas.openxmlformats.org/officeDocument/2006/relationships">
  <dimension ref="A1:D43"/>
  <sheetViews>
    <sheetView showZeros="0" workbookViewId="0">
      <pane ySplit="4" topLeftCell="A20" activePane="bottomLeft" state="frozen"/>
      <selection pane="bottomLeft" activeCell="B4" sqref="B4"/>
    </sheetView>
  </sheetViews>
  <sheetFormatPr defaultColWidth="10.28515625" defaultRowHeight="21" customHeight="1"/>
  <cols>
    <col min="1" max="1" width="39.5703125" style="557" customWidth="1"/>
    <col min="2" max="2" width="17.140625" style="560" customWidth="1"/>
    <col min="3" max="3" width="18.5703125" style="560" customWidth="1"/>
    <col min="4" max="4" width="18.140625" style="560" customWidth="1"/>
    <col min="5" max="16384" width="10.28515625" style="557"/>
  </cols>
  <sheetData>
    <row r="1" spans="1:4" ht="21.95" customHeight="1">
      <c r="A1" s="559" t="s">
        <v>305</v>
      </c>
    </row>
    <row r="2" spans="1:4" s="550" customFormat="1" ht="30.95" customHeight="1">
      <c r="A2" s="675" t="s">
        <v>306</v>
      </c>
      <c r="B2" s="675"/>
      <c r="C2" s="675"/>
      <c r="D2" s="675"/>
    </row>
    <row r="3" spans="1:4" s="551" customFormat="1" ht="21" customHeight="1">
      <c r="A3" s="676" t="s">
        <v>307</v>
      </c>
      <c r="B3" s="676"/>
      <c r="C3" s="676"/>
      <c r="D3" s="676"/>
    </row>
    <row r="4" spans="1:4" s="552" customFormat="1" ht="19.5" customHeight="1">
      <c r="A4" s="410" t="s">
        <v>308</v>
      </c>
      <c r="B4" s="276" t="s">
        <v>309</v>
      </c>
      <c r="C4" s="276" t="s">
        <v>310</v>
      </c>
      <c r="D4" s="277" t="s">
        <v>311</v>
      </c>
    </row>
    <row r="5" spans="1:4" s="556" customFormat="1" ht="19.5" customHeight="1">
      <c r="A5" s="585" t="s">
        <v>312</v>
      </c>
      <c r="B5" s="586">
        <f>SUM(B6:B19)</f>
        <v>165929</v>
      </c>
      <c r="C5" s="587">
        <f>SUM(C6:C19)</f>
        <v>185000</v>
      </c>
      <c r="D5" s="571">
        <f>ROUND(C5/B5*100-100,1)</f>
        <v>11.5</v>
      </c>
    </row>
    <row r="6" spans="1:4" s="553" customFormat="1" ht="19.5" customHeight="1">
      <c r="A6" s="588" t="s">
        <v>313</v>
      </c>
      <c r="B6" s="589">
        <v>39007</v>
      </c>
      <c r="C6" s="589">
        <v>48000</v>
      </c>
      <c r="D6" s="590">
        <f>ROUND(C6/B6*100-100,1)</f>
        <v>23.1</v>
      </c>
    </row>
    <row r="7" spans="1:4" s="553" customFormat="1" ht="19.5" customHeight="1">
      <c r="A7" s="588" t="s">
        <v>314</v>
      </c>
      <c r="B7" s="589">
        <v>27674</v>
      </c>
      <c r="C7" s="589">
        <v>31000</v>
      </c>
      <c r="D7" s="590">
        <f t="shared" ref="D7:D18" si="0">ROUND(C7/B7*100-100,1)</f>
        <v>12</v>
      </c>
    </row>
    <row r="8" spans="1:4" s="553" customFormat="1" ht="19.5" customHeight="1">
      <c r="A8" s="588" t="s">
        <v>315</v>
      </c>
      <c r="B8" s="589">
        <v>3505</v>
      </c>
      <c r="C8" s="589">
        <v>4000</v>
      </c>
      <c r="D8" s="590">
        <f t="shared" si="0"/>
        <v>14.1</v>
      </c>
    </row>
    <row r="9" spans="1:4" s="553" customFormat="1" ht="19.5" customHeight="1">
      <c r="A9" s="588" t="s">
        <v>316</v>
      </c>
      <c r="B9" s="589">
        <v>2374</v>
      </c>
      <c r="C9" s="589">
        <v>2800</v>
      </c>
      <c r="D9" s="590">
        <f t="shared" si="0"/>
        <v>17.899999999999999</v>
      </c>
    </row>
    <row r="10" spans="1:4" s="553" customFormat="1" ht="19.5" customHeight="1">
      <c r="A10" s="588" t="s">
        <v>317</v>
      </c>
      <c r="B10" s="589">
        <v>7791</v>
      </c>
      <c r="C10" s="589">
        <v>8200</v>
      </c>
      <c r="D10" s="590">
        <f t="shared" si="0"/>
        <v>5.2</v>
      </c>
    </row>
    <row r="11" spans="1:4" s="553" customFormat="1" ht="19.5" customHeight="1">
      <c r="A11" s="588" t="s">
        <v>318</v>
      </c>
      <c r="B11" s="589">
        <v>4587</v>
      </c>
      <c r="C11" s="589">
        <v>5000</v>
      </c>
      <c r="D11" s="590">
        <f t="shared" si="0"/>
        <v>9</v>
      </c>
    </row>
    <row r="12" spans="1:4" s="553" customFormat="1" ht="19.5" customHeight="1">
      <c r="A12" s="588" t="s">
        <v>319</v>
      </c>
      <c r="B12" s="589">
        <v>3489</v>
      </c>
      <c r="C12" s="589">
        <v>4000</v>
      </c>
      <c r="D12" s="590">
        <f t="shared" si="0"/>
        <v>14.6</v>
      </c>
    </row>
    <row r="13" spans="1:4" s="553" customFormat="1" ht="19.5" customHeight="1">
      <c r="A13" s="588" t="s">
        <v>320</v>
      </c>
      <c r="B13" s="589">
        <v>8084</v>
      </c>
      <c r="C13" s="589">
        <v>9570</v>
      </c>
      <c r="D13" s="590">
        <f t="shared" si="0"/>
        <v>18.399999999999999</v>
      </c>
    </row>
    <row r="14" spans="1:4" s="553" customFormat="1" ht="19.5" customHeight="1">
      <c r="A14" s="588" t="s">
        <v>321</v>
      </c>
      <c r="B14" s="589">
        <v>13177</v>
      </c>
      <c r="C14" s="589">
        <v>16200</v>
      </c>
      <c r="D14" s="590">
        <f t="shared" si="0"/>
        <v>22.9</v>
      </c>
    </row>
    <row r="15" spans="1:4" s="553" customFormat="1" ht="19.5" customHeight="1">
      <c r="A15" s="588" t="s">
        <v>322</v>
      </c>
      <c r="B15" s="589">
        <v>4</v>
      </c>
      <c r="C15" s="589"/>
      <c r="D15" s="590">
        <f t="shared" si="0"/>
        <v>-100</v>
      </c>
    </row>
    <row r="16" spans="1:4" s="553" customFormat="1" ht="19.5" customHeight="1">
      <c r="A16" s="588" t="s">
        <v>323</v>
      </c>
      <c r="B16" s="589">
        <v>7978</v>
      </c>
      <c r="C16" s="589">
        <v>8490</v>
      </c>
      <c r="D16" s="590">
        <f t="shared" si="0"/>
        <v>6.4</v>
      </c>
    </row>
    <row r="17" spans="1:4" s="553" customFormat="1" ht="19.5" customHeight="1">
      <c r="A17" s="588" t="s">
        <v>324</v>
      </c>
      <c r="B17" s="589">
        <v>47783</v>
      </c>
      <c r="C17" s="589">
        <v>47150</v>
      </c>
      <c r="D17" s="590">
        <f t="shared" si="0"/>
        <v>-1.3</v>
      </c>
    </row>
    <row r="18" spans="1:4" s="553" customFormat="1" ht="19.5" customHeight="1">
      <c r="A18" s="588" t="s">
        <v>325</v>
      </c>
      <c r="B18" s="589">
        <v>476</v>
      </c>
      <c r="C18" s="589">
        <v>590</v>
      </c>
      <c r="D18" s="590">
        <f t="shared" si="0"/>
        <v>23.9</v>
      </c>
    </row>
    <row r="19" spans="1:4" s="553" customFormat="1" ht="19.5" customHeight="1">
      <c r="A19" s="588" t="s">
        <v>326</v>
      </c>
      <c r="B19" s="591"/>
      <c r="C19" s="592"/>
      <c r="D19" s="574"/>
    </row>
    <row r="20" spans="1:4" s="556" customFormat="1" ht="19.5" customHeight="1">
      <c r="A20" s="585" t="s">
        <v>327</v>
      </c>
      <c r="B20" s="587">
        <f>SUM(B21:B27)</f>
        <v>76336</v>
      </c>
      <c r="C20" s="587">
        <f>SUM(C21:C27)</f>
        <v>74200</v>
      </c>
      <c r="D20" s="571">
        <f t="shared" ref="D20:D25" si="1">ROUND(C20/B20*100-100,1)</f>
        <v>-2.8</v>
      </c>
    </row>
    <row r="21" spans="1:4" s="553" customFormat="1" ht="19.5" customHeight="1">
      <c r="A21" s="588" t="s">
        <v>328</v>
      </c>
      <c r="B21" s="599">
        <v>5864</v>
      </c>
      <c r="C21" s="589">
        <v>5100</v>
      </c>
      <c r="D21" s="565">
        <f t="shared" si="1"/>
        <v>-13</v>
      </c>
    </row>
    <row r="22" spans="1:4" s="553" customFormat="1" ht="19.5" customHeight="1">
      <c r="A22" s="588" t="s">
        <v>329</v>
      </c>
      <c r="B22" s="599">
        <v>2986</v>
      </c>
      <c r="C22" s="589">
        <v>3800</v>
      </c>
      <c r="D22" s="565">
        <f t="shared" si="1"/>
        <v>27.3</v>
      </c>
    </row>
    <row r="23" spans="1:4" s="553" customFormat="1" ht="19.5" customHeight="1">
      <c r="A23" s="588" t="s">
        <v>330</v>
      </c>
      <c r="B23" s="599">
        <v>47074</v>
      </c>
      <c r="C23" s="589">
        <v>45600</v>
      </c>
      <c r="D23" s="565">
        <f t="shared" si="1"/>
        <v>-3.1</v>
      </c>
    </row>
    <row r="24" spans="1:4" s="553" customFormat="1" ht="19.5" customHeight="1">
      <c r="A24" s="588" t="s">
        <v>331</v>
      </c>
      <c r="B24" s="599">
        <v>20397</v>
      </c>
      <c r="C24" s="589">
        <v>19700</v>
      </c>
      <c r="D24" s="565"/>
    </row>
    <row r="25" spans="1:4" s="553" customFormat="1" ht="19.5" customHeight="1">
      <c r="A25" s="588" t="s">
        <v>332</v>
      </c>
      <c r="B25" s="599">
        <v>15</v>
      </c>
      <c r="C25" s="599"/>
      <c r="D25" s="565">
        <f t="shared" si="1"/>
        <v>-100</v>
      </c>
    </row>
    <row r="26" spans="1:4" s="553" customFormat="1" ht="19.5" customHeight="1">
      <c r="A26" s="588" t="s">
        <v>333</v>
      </c>
      <c r="B26" s="591"/>
      <c r="C26" s="592"/>
      <c r="D26" s="565"/>
    </row>
    <row r="27" spans="1:4" s="553" customFormat="1" ht="19.5" customHeight="1">
      <c r="A27" s="588" t="s">
        <v>334</v>
      </c>
      <c r="B27" s="591"/>
      <c r="C27" s="592"/>
      <c r="D27" s="565"/>
    </row>
    <row r="28" spans="1:4" s="553" customFormat="1" ht="19.5" customHeight="1">
      <c r="A28" s="588" t="s">
        <v>335</v>
      </c>
      <c r="B28" s="591"/>
      <c r="C28" s="592"/>
      <c r="D28" s="565"/>
    </row>
    <row r="29" spans="1:4" s="556" customFormat="1" ht="19.5" customHeight="1">
      <c r="A29" s="605" t="s">
        <v>336</v>
      </c>
      <c r="B29" s="586">
        <f>SUM(B5,B20)</f>
        <v>242265</v>
      </c>
      <c r="C29" s="586">
        <f>SUM(C5,C20)</f>
        <v>259200</v>
      </c>
      <c r="D29" s="571">
        <f>ROUND(C29/B29*100-100,0)</f>
        <v>7</v>
      </c>
    </row>
    <row r="30" spans="1:4" s="554" customFormat="1" ht="19.5" customHeight="1">
      <c r="A30" s="606" t="s">
        <v>337</v>
      </c>
      <c r="B30" s="607">
        <f>SUM(B31:B37)</f>
        <v>189951</v>
      </c>
      <c r="C30" s="607">
        <f>SUM(C31:C37)</f>
        <v>210621</v>
      </c>
      <c r="D30" s="608"/>
    </row>
    <row r="31" spans="1:4" s="555" customFormat="1" ht="19.5" customHeight="1">
      <c r="A31" s="596" t="s">
        <v>338</v>
      </c>
      <c r="B31" s="599">
        <v>13050</v>
      </c>
      <c r="C31" s="599">
        <v>25760</v>
      </c>
      <c r="D31" s="574"/>
    </row>
    <row r="32" spans="1:4" s="553" customFormat="1" ht="19.5" customHeight="1">
      <c r="A32" s="609" t="s">
        <v>339</v>
      </c>
      <c r="B32" s="599">
        <v>25362</v>
      </c>
      <c r="C32" s="599">
        <v>25362</v>
      </c>
      <c r="D32" s="574"/>
    </row>
    <row r="33" spans="1:4" s="553" customFormat="1" ht="19.5" customHeight="1">
      <c r="A33" s="609" t="s">
        <v>340</v>
      </c>
      <c r="B33" s="599">
        <v>111645</v>
      </c>
      <c r="C33" s="599">
        <v>110000</v>
      </c>
      <c r="D33" s="574"/>
    </row>
    <row r="34" spans="1:4" s="553" customFormat="1" ht="19.5" customHeight="1">
      <c r="A34" s="609" t="s">
        <v>341</v>
      </c>
      <c r="B34" s="599">
        <v>31297</v>
      </c>
      <c r="C34" s="599">
        <v>30000</v>
      </c>
      <c r="D34" s="574"/>
    </row>
    <row r="35" spans="1:4" s="553" customFormat="1" ht="19.5" customHeight="1">
      <c r="A35" s="609" t="s">
        <v>342</v>
      </c>
      <c r="B35" s="599">
        <v>2000</v>
      </c>
      <c r="C35" s="599">
        <v>2000</v>
      </c>
      <c r="D35" s="574"/>
    </row>
    <row r="36" spans="1:4" s="553" customFormat="1" ht="19.5" customHeight="1">
      <c r="A36" s="609" t="s">
        <v>343</v>
      </c>
      <c r="B36" s="439">
        <v>17</v>
      </c>
      <c r="C36" s="439"/>
      <c r="D36" s="574"/>
    </row>
    <row r="37" spans="1:4" s="553" customFormat="1" ht="19.5" customHeight="1">
      <c r="A37" s="609" t="s">
        <v>344</v>
      </c>
      <c r="B37" s="599">
        <v>6580</v>
      </c>
      <c r="C37" s="599">
        <v>17499</v>
      </c>
      <c r="D37" s="574"/>
    </row>
    <row r="38" spans="1:4" s="556" customFormat="1" ht="19.5" customHeight="1">
      <c r="A38" s="598" t="s">
        <v>345</v>
      </c>
      <c r="B38" s="607">
        <f>B29+B30</f>
        <v>432216</v>
      </c>
      <c r="C38" s="607">
        <f>C29+C30</f>
        <v>469821</v>
      </c>
      <c r="D38" s="571">
        <f>ROUND(C38/B38*100-100,1)</f>
        <v>8.6999999999999993</v>
      </c>
    </row>
    <row r="39" spans="1:4" s="553" customFormat="1" ht="21" customHeight="1">
      <c r="B39" s="561"/>
      <c r="C39" s="561"/>
      <c r="D39" s="561"/>
    </row>
    <row r="40" spans="1:4" s="553" customFormat="1" ht="21" customHeight="1">
      <c r="B40" s="561"/>
      <c r="C40" s="561"/>
      <c r="D40" s="561"/>
    </row>
    <row r="41" spans="1:4" s="553" customFormat="1" ht="21" customHeight="1">
      <c r="B41" s="561"/>
      <c r="C41" s="561"/>
      <c r="D41" s="561"/>
    </row>
    <row r="42" spans="1:4" s="553" customFormat="1" ht="21" customHeight="1">
      <c r="B42" s="561"/>
      <c r="C42" s="561"/>
      <c r="D42" s="561"/>
    </row>
    <row r="43" spans="1:4" s="553" customFormat="1" ht="21" customHeight="1">
      <c r="B43" s="561"/>
      <c r="C43" s="561"/>
      <c r="D43" s="561"/>
    </row>
  </sheetData>
  <mergeCells count="2">
    <mergeCell ref="A2:D2"/>
    <mergeCell ref="A3:D3"/>
  </mergeCells>
  <phoneticPr fontId="74" type="noConversion"/>
  <printOptions horizontalCentered="1"/>
  <pageMargins left="0.389583333333333" right="0.389583333333333" top="0.78680555555555598" bottom="0.389583333333333" header="0.31041666666666701" footer="0.31041666666666701"/>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dimension ref="A1:D41"/>
  <sheetViews>
    <sheetView showZeros="0" tabSelected="1" workbookViewId="0">
      <pane ySplit="4" topLeftCell="A20" activePane="bottomLeft" state="frozen"/>
      <selection pane="bottomLeft" activeCell="C37" sqref="C37"/>
    </sheetView>
  </sheetViews>
  <sheetFormatPr defaultColWidth="10.28515625" defaultRowHeight="21" customHeight="1"/>
  <cols>
    <col min="1" max="1" width="43.7109375" style="557" customWidth="1"/>
    <col min="2" max="2" width="16.140625" style="558" customWidth="1"/>
    <col min="3" max="3" width="17.28515625" style="558" customWidth="1"/>
    <col min="4" max="4" width="14.42578125" style="558" customWidth="1"/>
    <col min="5" max="16384" width="10.28515625" style="557"/>
  </cols>
  <sheetData>
    <row r="1" spans="1:4" ht="24" customHeight="1">
      <c r="A1" s="559" t="s">
        <v>346</v>
      </c>
      <c r="B1" s="560"/>
      <c r="C1" s="560"/>
      <c r="D1" s="560"/>
    </row>
    <row r="2" spans="1:4" s="550" customFormat="1" ht="30.95" customHeight="1">
      <c r="A2" s="675" t="s">
        <v>347</v>
      </c>
      <c r="B2" s="675"/>
      <c r="C2" s="675"/>
      <c r="D2" s="675"/>
    </row>
    <row r="3" spans="1:4" s="551" customFormat="1" ht="27" customHeight="1">
      <c r="A3" s="561"/>
      <c r="B3" s="677" t="s">
        <v>307</v>
      </c>
      <c r="C3" s="678"/>
      <c r="D3" s="678"/>
    </row>
    <row r="4" spans="1:4" s="552" customFormat="1" ht="27.75" customHeight="1">
      <c r="A4" s="276" t="s">
        <v>308</v>
      </c>
      <c r="B4" s="276" t="s">
        <v>309</v>
      </c>
      <c r="C4" s="276" t="s">
        <v>310</v>
      </c>
      <c r="D4" s="277" t="s">
        <v>311</v>
      </c>
    </row>
    <row r="5" spans="1:4" s="553" customFormat="1" ht="20.100000000000001" customHeight="1">
      <c r="A5" s="282" t="s">
        <v>348</v>
      </c>
      <c r="B5" s="588">
        <v>21948</v>
      </c>
      <c r="C5" s="548">
        <v>32000</v>
      </c>
      <c r="D5" s="565">
        <f>ROUND(C5/B5*100-100,1)</f>
        <v>45.8</v>
      </c>
    </row>
    <row r="6" spans="1:4" s="553" customFormat="1" ht="20.100000000000001" customHeight="1">
      <c r="A6" s="282" t="s">
        <v>349</v>
      </c>
      <c r="B6" s="588">
        <v>46</v>
      </c>
      <c r="C6" s="548"/>
      <c r="D6" s="565">
        <f>ROUND(C6/B6*100-100,1)</f>
        <v>-100</v>
      </c>
    </row>
    <row r="7" spans="1:4" s="553" customFormat="1" ht="20.100000000000001" customHeight="1">
      <c r="A7" s="282" t="s">
        <v>350</v>
      </c>
      <c r="B7" s="588">
        <v>15457</v>
      </c>
      <c r="C7" s="548">
        <v>15200</v>
      </c>
      <c r="D7" s="565">
        <f t="shared" ref="D7:D28" si="0">ROUND(C7/B7*100-100,1)</f>
        <v>-1.7</v>
      </c>
    </row>
    <row r="8" spans="1:4" s="553" customFormat="1" ht="20.100000000000001" customHeight="1">
      <c r="A8" s="282" t="s">
        <v>351</v>
      </c>
      <c r="B8" s="588">
        <v>98917</v>
      </c>
      <c r="C8" s="548">
        <v>101800</v>
      </c>
      <c r="D8" s="565">
        <f t="shared" si="0"/>
        <v>2.9</v>
      </c>
    </row>
    <row r="9" spans="1:4" s="553" customFormat="1" ht="20.100000000000001" customHeight="1">
      <c r="A9" s="282" t="s">
        <v>352</v>
      </c>
      <c r="B9" s="588">
        <v>3288</v>
      </c>
      <c r="C9" s="548">
        <v>3600</v>
      </c>
      <c r="D9" s="565">
        <f t="shared" si="0"/>
        <v>9.5</v>
      </c>
    </row>
    <row r="10" spans="1:4" s="553" customFormat="1" ht="20.100000000000001" customHeight="1">
      <c r="A10" s="282" t="s">
        <v>353</v>
      </c>
      <c r="B10" s="588">
        <v>3751</v>
      </c>
      <c r="C10" s="548">
        <v>4000</v>
      </c>
      <c r="D10" s="565">
        <f t="shared" si="0"/>
        <v>6.6</v>
      </c>
    </row>
    <row r="11" spans="1:4" s="553" customFormat="1" ht="20.100000000000001" customHeight="1">
      <c r="A11" s="282" t="s">
        <v>354</v>
      </c>
      <c r="B11" s="588">
        <v>72041</v>
      </c>
      <c r="C11" s="548">
        <v>82000</v>
      </c>
      <c r="D11" s="565">
        <f t="shared" si="0"/>
        <v>13.8</v>
      </c>
    </row>
    <row r="12" spans="1:4" s="553" customFormat="1" ht="20.100000000000001" customHeight="1">
      <c r="A12" s="282" t="s">
        <v>355</v>
      </c>
      <c r="B12" s="588">
        <v>32553</v>
      </c>
      <c r="C12" s="548">
        <v>35000</v>
      </c>
      <c r="D12" s="565">
        <f t="shared" si="0"/>
        <v>7.5</v>
      </c>
    </row>
    <row r="13" spans="1:4" s="553" customFormat="1" ht="20.100000000000001" customHeight="1">
      <c r="A13" s="282" t="s">
        <v>356</v>
      </c>
      <c r="B13" s="588">
        <v>6033</v>
      </c>
      <c r="C13" s="548">
        <v>7400</v>
      </c>
      <c r="D13" s="565">
        <f t="shared" si="0"/>
        <v>22.7</v>
      </c>
    </row>
    <row r="14" spans="1:4" s="553" customFormat="1" ht="20.100000000000001" customHeight="1">
      <c r="A14" s="282" t="s">
        <v>357</v>
      </c>
      <c r="B14" s="588">
        <v>5717</v>
      </c>
      <c r="C14" s="548">
        <v>6900</v>
      </c>
      <c r="D14" s="565">
        <f t="shared" si="0"/>
        <v>20.7</v>
      </c>
    </row>
    <row r="15" spans="1:4" s="553" customFormat="1" ht="20.100000000000001" customHeight="1">
      <c r="A15" s="282" t="s">
        <v>358</v>
      </c>
      <c r="B15" s="588">
        <v>25635</v>
      </c>
      <c r="C15" s="548">
        <v>29000</v>
      </c>
      <c r="D15" s="565">
        <f t="shared" si="0"/>
        <v>13.1</v>
      </c>
    </row>
    <row r="16" spans="1:4" s="553" customFormat="1" ht="20.100000000000001" customHeight="1">
      <c r="A16" s="282" t="s">
        <v>359</v>
      </c>
      <c r="B16" s="588">
        <v>3713</v>
      </c>
      <c r="C16" s="548">
        <v>4265</v>
      </c>
      <c r="D16" s="565">
        <f t="shared" si="0"/>
        <v>14.9</v>
      </c>
    </row>
    <row r="17" spans="1:4" s="553" customFormat="1" ht="20.100000000000001" customHeight="1">
      <c r="A17" s="282" t="s">
        <v>360</v>
      </c>
      <c r="B17" s="588">
        <v>1491</v>
      </c>
      <c r="C17" s="548">
        <v>1600</v>
      </c>
      <c r="D17" s="565">
        <f t="shared" si="0"/>
        <v>7.3</v>
      </c>
    </row>
    <row r="18" spans="1:4" s="553" customFormat="1" ht="20.100000000000001" customHeight="1">
      <c r="A18" s="282" t="s">
        <v>361</v>
      </c>
      <c r="B18" s="588">
        <v>1940</v>
      </c>
      <c r="C18" s="548">
        <v>1991</v>
      </c>
      <c r="D18" s="565">
        <f t="shared" si="0"/>
        <v>2.6</v>
      </c>
    </row>
    <row r="19" spans="1:4" s="553" customFormat="1" ht="20.100000000000001" customHeight="1">
      <c r="A19" s="282" t="s">
        <v>362</v>
      </c>
      <c r="B19" s="588">
        <v>286</v>
      </c>
      <c r="C19" s="548">
        <v>300</v>
      </c>
      <c r="D19" s="565">
        <f t="shared" si="0"/>
        <v>4.9000000000000004</v>
      </c>
    </row>
    <row r="20" spans="1:4" s="553" customFormat="1" ht="20.100000000000001" customHeight="1">
      <c r="A20" s="282" t="s">
        <v>363</v>
      </c>
      <c r="B20" s="588">
        <v>276</v>
      </c>
      <c r="C20" s="548">
        <v>271</v>
      </c>
      <c r="D20" s="565">
        <f t="shared" si="0"/>
        <v>-1.8</v>
      </c>
    </row>
    <row r="21" spans="1:4" s="553" customFormat="1" ht="20.100000000000001" customHeight="1">
      <c r="A21" s="282" t="s">
        <v>364</v>
      </c>
      <c r="B21" s="588">
        <v>1849</v>
      </c>
      <c r="C21" s="548">
        <v>2000</v>
      </c>
      <c r="D21" s="565">
        <f t="shared" si="0"/>
        <v>8.1999999999999993</v>
      </c>
    </row>
    <row r="22" spans="1:4" s="553" customFormat="1" ht="20.100000000000001" customHeight="1">
      <c r="A22" s="282" t="s">
        <v>365</v>
      </c>
      <c r="B22" s="588">
        <v>9651</v>
      </c>
      <c r="C22" s="548">
        <v>11509</v>
      </c>
      <c r="D22" s="565">
        <f t="shared" si="0"/>
        <v>19.3</v>
      </c>
    </row>
    <row r="23" spans="1:4" s="553" customFormat="1" ht="20.100000000000001" customHeight="1">
      <c r="A23" s="282" t="s">
        <v>366</v>
      </c>
      <c r="B23" s="588">
        <v>220</v>
      </c>
      <c r="C23" s="548">
        <v>230</v>
      </c>
      <c r="D23" s="565">
        <f t="shared" si="0"/>
        <v>4.5</v>
      </c>
    </row>
    <row r="24" spans="1:4" s="553" customFormat="1" ht="20.100000000000001" customHeight="1">
      <c r="A24" s="282" t="s">
        <v>367</v>
      </c>
      <c r="B24" s="588">
        <v>1488</v>
      </c>
      <c r="C24" s="548">
        <v>1600</v>
      </c>
      <c r="D24" s="565">
        <f t="shared" si="0"/>
        <v>7.5</v>
      </c>
    </row>
    <row r="25" spans="1:4" s="553" customFormat="1" ht="20.100000000000001" customHeight="1">
      <c r="A25" s="282" t="s">
        <v>368</v>
      </c>
      <c r="B25" s="588"/>
      <c r="C25" s="548">
        <v>5000</v>
      </c>
      <c r="D25" s="565"/>
    </row>
    <row r="26" spans="1:4" s="553" customFormat="1" ht="20.100000000000001" customHeight="1">
      <c r="A26" s="282" t="s">
        <v>369</v>
      </c>
      <c r="B26" s="588">
        <v>7465</v>
      </c>
      <c r="C26" s="548">
        <v>7395</v>
      </c>
      <c r="D26" s="565">
        <f t="shared" si="0"/>
        <v>-0.9</v>
      </c>
    </row>
    <row r="27" spans="1:4" s="553" customFormat="1" ht="20.100000000000001" customHeight="1">
      <c r="A27" s="282" t="s">
        <v>370</v>
      </c>
      <c r="B27" s="589"/>
      <c r="C27" s="599"/>
      <c r="D27" s="568"/>
    </row>
    <row r="28" spans="1:4" s="553" customFormat="1" ht="20.100000000000001" customHeight="1">
      <c r="A28" s="600" t="s">
        <v>371</v>
      </c>
      <c r="B28" s="586">
        <f>SUM(B5:B27)</f>
        <v>313765</v>
      </c>
      <c r="C28" s="587">
        <f>SUM(C5:C27)</f>
        <v>353061</v>
      </c>
      <c r="D28" s="571">
        <f t="shared" si="0"/>
        <v>12.5</v>
      </c>
    </row>
    <row r="29" spans="1:4" s="554" customFormat="1" ht="20.100000000000001" customHeight="1">
      <c r="A29" s="585" t="s">
        <v>372</v>
      </c>
      <c r="B29" s="586">
        <f>SUM(B30:B34)</f>
        <v>118451</v>
      </c>
      <c r="C29" s="586">
        <f>SUM(C30:C34)</f>
        <v>116760</v>
      </c>
      <c r="D29" s="601"/>
    </row>
    <row r="30" spans="1:4" s="553" customFormat="1" ht="20.100000000000001" customHeight="1">
      <c r="A30" s="602" t="s">
        <v>373</v>
      </c>
      <c r="B30" s="588">
        <v>13050</v>
      </c>
      <c r="C30" s="564">
        <v>25760</v>
      </c>
      <c r="D30" s="568"/>
    </row>
    <row r="31" spans="1:4" s="553" customFormat="1" ht="20.100000000000001" customHeight="1">
      <c r="A31" s="602" t="s">
        <v>374</v>
      </c>
      <c r="B31" s="588">
        <v>87807</v>
      </c>
      <c r="C31" s="588">
        <v>91000</v>
      </c>
      <c r="D31" s="568"/>
    </row>
    <row r="32" spans="1:4" s="553" customFormat="1" ht="20.100000000000001" customHeight="1">
      <c r="A32" s="603" t="s">
        <v>375</v>
      </c>
      <c r="B32" s="588">
        <v>95</v>
      </c>
      <c r="C32" s="588"/>
      <c r="D32" s="568"/>
    </row>
    <row r="33" spans="1:4" s="553" customFormat="1" ht="20.100000000000001" customHeight="1">
      <c r="A33" s="603" t="s">
        <v>376</v>
      </c>
      <c r="B33" s="588"/>
      <c r="C33" s="588"/>
      <c r="D33" s="568"/>
    </row>
    <row r="34" spans="1:4" s="553" customFormat="1" ht="20.100000000000001" customHeight="1">
      <c r="A34" s="602" t="s">
        <v>377</v>
      </c>
      <c r="B34" s="588">
        <v>17499</v>
      </c>
      <c r="C34" s="588"/>
      <c r="D34" s="568"/>
    </row>
    <row r="35" spans="1:4" s="553" customFormat="1" ht="20.100000000000001" customHeight="1">
      <c r="A35" s="604" t="s">
        <v>378</v>
      </c>
      <c r="B35" s="586">
        <f>B28+B29</f>
        <v>432216</v>
      </c>
      <c r="C35" s="586">
        <f>C28+C29</f>
        <v>469821</v>
      </c>
      <c r="D35" s="571">
        <f>ROUND(C35/B35*100-100,1)</f>
        <v>8.6999999999999993</v>
      </c>
    </row>
    <row r="36" spans="1:4" s="553" customFormat="1" ht="21" customHeight="1">
      <c r="B36" s="576"/>
      <c r="C36" s="576"/>
      <c r="D36" s="576"/>
    </row>
    <row r="37" spans="1:4" s="553" customFormat="1" ht="21" customHeight="1">
      <c r="B37" s="576"/>
      <c r="C37" s="576"/>
      <c r="D37" s="576"/>
    </row>
    <row r="38" spans="1:4" s="553" customFormat="1" ht="21" customHeight="1">
      <c r="B38" s="576"/>
      <c r="C38" s="576"/>
      <c r="D38" s="576"/>
    </row>
    <row r="39" spans="1:4" s="553" customFormat="1" ht="21" customHeight="1">
      <c r="B39" s="576"/>
      <c r="C39" s="576"/>
      <c r="D39" s="576"/>
    </row>
    <row r="40" spans="1:4" s="553" customFormat="1" ht="21" customHeight="1">
      <c r="B40" s="576"/>
      <c r="C40" s="576"/>
      <c r="D40" s="576"/>
    </row>
    <row r="41" spans="1:4" s="553" customFormat="1" ht="21" customHeight="1">
      <c r="B41" s="576"/>
      <c r="C41" s="576"/>
      <c r="D41" s="576"/>
    </row>
  </sheetData>
  <mergeCells count="2">
    <mergeCell ref="A2:D2"/>
    <mergeCell ref="B3:D3"/>
  </mergeCells>
  <phoneticPr fontId="74" type="noConversion"/>
  <dataValidations count="1">
    <dataValidation type="whole" allowBlank="1" showInputMessage="1" showErrorMessage="1" sqref="C5:C25">
      <formula1>-1000000000</formula1>
      <formula2>1000000000</formula2>
    </dataValidation>
  </dataValidations>
  <printOptions horizontalCentered="1"/>
  <pageMargins left="0.59" right="0.59" top="0.79" bottom="0.79" header="0.31" footer="0.31"/>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dimension ref="A1:F38"/>
  <sheetViews>
    <sheetView showZeros="0" topLeftCell="A16" workbookViewId="0">
      <selection activeCell="B4" sqref="B4"/>
    </sheetView>
  </sheetViews>
  <sheetFormatPr defaultColWidth="9.85546875" defaultRowHeight="14.25"/>
  <cols>
    <col min="1" max="1" width="36.7109375" style="419" customWidth="1"/>
    <col min="2" max="2" width="17.140625" style="419" customWidth="1"/>
    <col min="3" max="3" width="16.42578125" style="419" customWidth="1"/>
    <col min="4" max="4" width="15" style="578" customWidth="1"/>
    <col min="5" max="5" width="9.85546875" style="419"/>
    <col min="6" max="6" width="10.42578125" style="419" customWidth="1"/>
    <col min="7" max="16384" width="9.85546875" style="419"/>
  </cols>
  <sheetData>
    <row r="1" spans="1:4" s="415" customFormat="1" ht="24" customHeight="1">
      <c r="A1" s="579" t="s">
        <v>379</v>
      </c>
      <c r="B1" s="580"/>
      <c r="C1" s="580"/>
      <c r="D1" s="581"/>
    </row>
    <row r="2" spans="1:4" s="577" customFormat="1" ht="27.95" customHeight="1">
      <c r="A2" s="679" t="s">
        <v>214</v>
      </c>
      <c r="B2" s="679"/>
      <c r="C2" s="679"/>
      <c r="D2" s="679"/>
    </row>
    <row r="3" spans="1:4" s="371" customFormat="1" ht="24" customHeight="1">
      <c r="A3" s="582"/>
      <c r="B3" s="582"/>
      <c r="C3" s="583"/>
      <c r="D3" s="584" t="s">
        <v>307</v>
      </c>
    </row>
    <row r="4" spans="1:4" s="417" customFormat="1" ht="27.95" customHeight="1">
      <c r="A4" s="176" t="s">
        <v>308</v>
      </c>
      <c r="B4" s="176" t="s">
        <v>309</v>
      </c>
      <c r="C4" s="176" t="s">
        <v>310</v>
      </c>
      <c r="D4" s="325" t="s">
        <v>380</v>
      </c>
    </row>
    <row r="5" spans="1:4" s="556" customFormat="1" ht="19.5" customHeight="1">
      <c r="A5" s="585" t="s">
        <v>312</v>
      </c>
      <c r="B5" s="586">
        <f>SUM(B6:B19)</f>
        <v>89912</v>
      </c>
      <c r="C5" s="587">
        <f>SUM(C6:C19)</f>
        <v>97540</v>
      </c>
      <c r="D5" s="571">
        <f>ROUND(C5/B5*100-100,1)</f>
        <v>8.5</v>
      </c>
    </row>
    <row r="6" spans="1:4" s="553" customFormat="1" ht="19.5" customHeight="1">
      <c r="A6" s="588" t="s">
        <v>313</v>
      </c>
      <c r="B6" s="589">
        <v>1696</v>
      </c>
      <c r="C6" s="589">
        <v>2800</v>
      </c>
      <c r="D6" s="590">
        <f t="shared" ref="D6:D24" si="0">ROUND(C6/B6*100-100,1)</f>
        <v>65.099999999999994</v>
      </c>
    </row>
    <row r="7" spans="1:4" s="553" customFormat="1" ht="19.5" customHeight="1">
      <c r="A7" s="588" t="s">
        <v>314</v>
      </c>
      <c r="B7" s="589">
        <v>16171</v>
      </c>
      <c r="C7" s="589">
        <v>18000</v>
      </c>
      <c r="D7" s="590">
        <f t="shared" si="0"/>
        <v>11.3</v>
      </c>
    </row>
    <row r="8" spans="1:4" s="553" customFormat="1" ht="19.5" customHeight="1">
      <c r="A8" s="588" t="s">
        <v>315</v>
      </c>
      <c r="B8" s="589">
        <v>3505</v>
      </c>
      <c r="C8" s="589">
        <v>3600</v>
      </c>
      <c r="D8" s="590">
        <f t="shared" si="0"/>
        <v>2.7</v>
      </c>
    </row>
    <row r="9" spans="1:4" s="553" customFormat="1" ht="19.5" customHeight="1">
      <c r="A9" s="588" t="s">
        <v>316</v>
      </c>
      <c r="B9" s="589">
        <v>1740</v>
      </c>
      <c r="C9" s="589">
        <v>2000</v>
      </c>
      <c r="D9" s="590">
        <f t="shared" si="0"/>
        <v>14.9</v>
      </c>
    </row>
    <row r="10" spans="1:4" s="553" customFormat="1" ht="19.5" customHeight="1">
      <c r="A10" s="588" t="s">
        <v>317</v>
      </c>
      <c r="B10" s="589">
        <v>3034</v>
      </c>
      <c r="C10" s="589">
        <v>3900</v>
      </c>
      <c r="D10" s="590">
        <f t="shared" si="0"/>
        <v>28.5</v>
      </c>
    </row>
    <row r="11" spans="1:4" s="553" customFormat="1" ht="19.5" customHeight="1">
      <c r="A11" s="588" t="s">
        <v>318</v>
      </c>
      <c r="B11" s="589">
        <v>1746</v>
      </c>
      <c r="C11" s="589">
        <v>2500</v>
      </c>
      <c r="D11" s="590">
        <f t="shared" si="0"/>
        <v>43.2</v>
      </c>
    </row>
    <row r="12" spans="1:4" s="553" customFormat="1" ht="19.5" customHeight="1">
      <c r="A12" s="588" t="s">
        <v>319</v>
      </c>
      <c r="B12" s="589">
        <v>1197</v>
      </c>
      <c r="C12" s="589">
        <v>1900</v>
      </c>
      <c r="D12" s="590">
        <f t="shared" si="0"/>
        <v>58.7</v>
      </c>
    </row>
    <row r="13" spans="1:4" s="553" customFormat="1" ht="19.5" customHeight="1">
      <c r="A13" s="588" t="s">
        <v>320</v>
      </c>
      <c r="B13" s="589">
        <v>2087</v>
      </c>
      <c r="C13" s="589">
        <v>3500</v>
      </c>
      <c r="D13" s="590">
        <f t="shared" si="0"/>
        <v>67.7</v>
      </c>
    </row>
    <row r="14" spans="1:4" s="553" customFormat="1" ht="19.5" customHeight="1">
      <c r="A14" s="588" t="s">
        <v>321</v>
      </c>
      <c r="B14" s="589">
        <v>2909</v>
      </c>
      <c r="C14" s="589">
        <v>3900</v>
      </c>
      <c r="D14" s="590">
        <f t="shared" si="0"/>
        <v>34.1</v>
      </c>
    </row>
    <row r="15" spans="1:4" s="553" customFormat="1" ht="19.5" customHeight="1">
      <c r="A15" s="588" t="s">
        <v>322</v>
      </c>
      <c r="B15" s="589">
        <v>4</v>
      </c>
      <c r="C15" s="589"/>
      <c r="D15" s="590">
        <f t="shared" si="0"/>
        <v>-100</v>
      </c>
    </row>
    <row r="16" spans="1:4" s="553" customFormat="1" ht="19.5" customHeight="1">
      <c r="A16" s="588" t="s">
        <v>323</v>
      </c>
      <c r="B16" s="589">
        <v>7825</v>
      </c>
      <c r="C16" s="589">
        <v>8000</v>
      </c>
      <c r="D16" s="590"/>
    </row>
    <row r="17" spans="1:4" s="553" customFormat="1" ht="19.5" customHeight="1">
      <c r="A17" s="588" t="s">
        <v>324</v>
      </c>
      <c r="B17" s="589">
        <v>47783</v>
      </c>
      <c r="C17" s="589">
        <v>47150</v>
      </c>
      <c r="D17" s="590">
        <f t="shared" si="0"/>
        <v>-1.3</v>
      </c>
    </row>
    <row r="18" spans="1:4" s="553" customFormat="1" ht="19.5" customHeight="1">
      <c r="A18" s="588" t="s">
        <v>325</v>
      </c>
      <c r="B18" s="589">
        <v>215</v>
      </c>
      <c r="C18" s="589">
        <v>290</v>
      </c>
      <c r="D18" s="590">
        <f t="shared" si="0"/>
        <v>34.9</v>
      </c>
    </row>
    <row r="19" spans="1:4" s="553" customFormat="1" ht="19.5" customHeight="1">
      <c r="A19" s="588" t="s">
        <v>326</v>
      </c>
      <c r="B19" s="591"/>
      <c r="C19" s="592"/>
      <c r="D19" s="590"/>
    </row>
    <row r="20" spans="1:4" s="418" customFormat="1" ht="19.5" customHeight="1">
      <c r="A20" s="585" t="s">
        <v>327</v>
      </c>
      <c r="B20" s="461">
        <f>SUM(B21:B26)</f>
        <v>76336</v>
      </c>
      <c r="C20" s="461">
        <f>SUM(C21:C26)</f>
        <v>74200</v>
      </c>
      <c r="D20" s="571">
        <f t="shared" si="0"/>
        <v>-2.8</v>
      </c>
    </row>
    <row r="21" spans="1:4" s="418" customFormat="1" ht="19.5" customHeight="1">
      <c r="A21" s="593" t="s">
        <v>328</v>
      </c>
      <c r="B21" s="589">
        <v>5864</v>
      </c>
      <c r="C21" s="588">
        <v>5100</v>
      </c>
      <c r="D21" s="565">
        <f t="shared" si="0"/>
        <v>-13</v>
      </c>
    </row>
    <row r="22" spans="1:4" s="418" customFormat="1" ht="19.5" customHeight="1">
      <c r="A22" s="593" t="s">
        <v>329</v>
      </c>
      <c r="B22" s="589">
        <v>2986</v>
      </c>
      <c r="C22" s="588">
        <v>3800</v>
      </c>
      <c r="D22" s="565">
        <f t="shared" si="0"/>
        <v>27.3</v>
      </c>
    </row>
    <row r="23" spans="1:4" s="418" customFormat="1" ht="19.5" customHeight="1">
      <c r="A23" s="593" t="s">
        <v>330</v>
      </c>
      <c r="B23" s="589">
        <v>47074</v>
      </c>
      <c r="C23" s="588">
        <v>45600</v>
      </c>
      <c r="D23" s="565">
        <f t="shared" si="0"/>
        <v>-3.1</v>
      </c>
    </row>
    <row r="24" spans="1:4" s="418" customFormat="1" ht="19.5" customHeight="1">
      <c r="A24" s="593" t="s">
        <v>332</v>
      </c>
      <c r="B24" s="589">
        <v>20397</v>
      </c>
      <c r="C24" s="588">
        <v>19700</v>
      </c>
      <c r="D24" s="565">
        <f t="shared" si="0"/>
        <v>-3.4</v>
      </c>
    </row>
    <row r="25" spans="1:4" s="418" customFormat="1" ht="19.5" customHeight="1">
      <c r="A25" s="593" t="s">
        <v>333</v>
      </c>
      <c r="B25" s="439"/>
      <c r="C25" s="591"/>
      <c r="D25" s="459"/>
    </row>
    <row r="26" spans="1:4" s="418" customFormat="1" ht="19.5" customHeight="1">
      <c r="A26" s="412" t="s">
        <v>334</v>
      </c>
      <c r="B26" s="439">
        <v>15</v>
      </c>
      <c r="C26" s="591"/>
      <c r="D26" s="459"/>
    </row>
    <row r="27" spans="1:4" s="418" customFormat="1" ht="19.5" customHeight="1">
      <c r="A27" s="412" t="s">
        <v>335</v>
      </c>
      <c r="B27" s="591"/>
      <c r="C27" s="591"/>
      <c r="D27" s="459"/>
    </row>
    <row r="28" spans="1:4" s="417" customFormat="1" ht="19.5" customHeight="1">
      <c r="A28" s="594" t="s">
        <v>381</v>
      </c>
      <c r="B28" s="461">
        <f>B20+B5</f>
        <v>166248</v>
      </c>
      <c r="C28" s="461">
        <f>C20+C5</f>
        <v>171740</v>
      </c>
      <c r="D28" s="443">
        <f>ROUND(C28/B28*100-100,1)</f>
        <v>3.3</v>
      </c>
    </row>
    <row r="29" spans="1:4" s="417" customFormat="1" ht="19.5" customHeight="1">
      <c r="A29" s="595" t="s">
        <v>337</v>
      </c>
      <c r="B29" s="461">
        <f>SUM(B30:B37)</f>
        <v>238363</v>
      </c>
      <c r="C29" s="461">
        <f>SUM(C30:C37)</f>
        <v>247226</v>
      </c>
      <c r="D29" s="464"/>
    </row>
    <row r="30" spans="1:4" s="418" customFormat="1" ht="19.5" customHeight="1">
      <c r="A30" s="438" t="s">
        <v>338</v>
      </c>
      <c r="B30" s="589">
        <v>13050</v>
      </c>
      <c r="C30" s="589">
        <v>25760</v>
      </c>
      <c r="D30" s="465"/>
    </row>
    <row r="31" spans="1:4" s="417" customFormat="1" ht="19.5" customHeight="1">
      <c r="A31" s="596" t="s">
        <v>339</v>
      </c>
      <c r="B31" s="589">
        <v>22967</v>
      </c>
      <c r="C31" s="589">
        <v>22967</v>
      </c>
      <c r="D31" s="464"/>
    </row>
    <row r="32" spans="1:4" s="417" customFormat="1" ht="19.5" customHeight="1">
      <c r="A32" s="596" t="s">
        <v>340</v>
      </c>
      <c r="B32" s="589">
        <v>79411</v>
      </c>
      <c r="C32" s="589">
        <v>77000</v>
      </c>
      <c r="D32" s="464"/>
    </row>
    <row r="33" spans="1:6" s="417" customFormat="1" ht="19.5" customHeight="1">
      <c r="A33" s="596" t="s">
        <v>341</v>
      </c>
      <c r="B33" s="589">
        <v>27092</v>
      </c>
      <c r="C33" s="589">
        <v>20000</v>
      </c>
      <c r="D33" s="464"/>
    </row>
    <row r="34" spans="1:6" s="417" customFormat="1" ht="19.5" customHeight="1">
      <c r="A34" s="596" t="s">
        <v>382</v>
      </c>
      <c r="B34" s="589">
        <v>87246</v>
      </c>
      <c r="C34" s="589">
        <v>82000</v>
      </c>
      <c r="D34" s="464"/>
      <c r="F34" s="444"/>
    </row>
    <row r="35" spans="1:6" s="417" customFormat="1" ht="19.5" customHeight="1">
      <c r="A35" s="596" t="s">
        <v>2022</v>
      </c>
      <c r="B35" s="589">
        <v>17</v>
      </c>
      <c r="C35" s="589"/>
      <c r="D35" s="464"/>
      <c r="F35" s="444"/>
    </row>
    <row r="36" spans="1:6" s="417" customFormat="1" ht="19.5" customHeight="1">
      <c r="A36" s="596" t="s">
        <v>342</v>
      </c>
      <c r="B36" s="589">
        <v>2000</v>
      </c>
      <c r="C36" s="589">
        <v>2000</v>
      </c>
      <c r="D36" s="464"/>
      <c r="F36" s="444"/>
    </row>
    <row r="37" spans="1:6" s="418" customFormat="1" ht="19.5" customHeight="1">
      <c r="A37" s="596" t="s">
        <v>344</v>
      </c>
      <c r="B37" s="589">
        <v>6580</v>
      </c>
      <c r="C37" s="589">
        <v>17499</v>
      </c>
      <c r="D37" s="465"/>
      <c r="F37" s="597"/>
    </row>
    <row r="38" spans="1:6" s="418" customFormat="1" ht="19.5" customHeight="1">
      <c r="A38" s="598" t="s">
        <v>345</v>
      </c>
      <c r="B38" s="461">
        <f>B28+B29</f>
        <v>404611</v>
      </c>
      <c r="C38" s="461">
        <f>C28+C29</f>
        <v>418966</v>
      </c>
      <c r="D38" s="464">
        <f>ROUND(C38/B38*100-100,1)</f>
        <v>3.5</v>
      </c>
    </row>
  </sheetData>
  <mergeCells count="1">
    <mergeCell ref="A2:D2"/>
  </mergeCells>
  <phoneticPr fontId="74" type="noConversion"/>
  <printOptions horizontalCentered="1"/>
  <pageMargins left="0.59027777777777801" right="0.59027777777777801" top="0.79097222222222197" bottom="0.79097222222222197" header="0.31041666666666701" footer="0.31041666666666701"/>
  <pageSetup paperSize="9" fitToHeight="0" orientation="portrait" useFirstPageNumber="1" errors="NA"/>
  <headerFooter alignWithMargins="0"/>
  <ignoredErrors>
    <ignoredError sqref="D28 D38" unlockedFormula="1"/>
  </ignoredErrors>
</worksheet>
</file>

<file path=xl/worksheets/sheet8.xml><?xml version="1.0" encoding="utf-8"?>
<worksheet xmlns="http://schemas.openxmlformats.org/spreadsheetml/2006/main" xmlns:r="http://schemas.openxmlformats.org/officeDocument/2006/relationships">
  <dimension ref="A1:D284"/>
  <sheetViews>
    <sheetView showZeros="0" topLeftCell="A10" workbookViewId="0">
      <selection activeCell="B4" sqref="B4"/>
    </sheetView>
  </sheetViews>
  <sheetFormatPr defaultColWidth="10.28515625" defaultRowHeight="21" customHeight="1"/>
  <cols>
    <col min="1" max="1" width="40.28515625" style="557" customWidth="1"/>
    <col min="2" max="2" width="17.140625" style="558" customWidth="1"/>
    <col min="3" max="4" width="17.28515625" style="558" customWidth="1"/>
    <col min="5" max="16384" width="10.28515625" style="557"/>
  </cols>
  <sheetData>
    <row r="1" spans="1:4" ht="24" customHeight="1">
      <c r="A1" s="559" t="s">
        <v>383</v>
      </c>
      <c r="B1" s="560"/>
      <c r="C1" s="560"/>
      <c r="D1" s="560"/>
    </row>
    <row r="2" spans="1:4" s="550" customFormat="1" ht="24" customHeight="1">
      <c r="A2" s="675" t="s">
        <v>384</v>
      </c>
      <c r="B2" s="675"/>
      <c r="C2" s="675"/>
      <c r="D2" s="675"/>
    </row>
    <row r="3" spans="1:4" s="551" customFormat="1" ht="19.5" customHeight="1">
      <c r="A3" s="561"/>
      <c r="B3" s="680" t="s">
        <v>307</v>
      </c>
      <c r="C3" s="681"/>
      <c r="D3" s="681"/>
    </row>
    <row r="4" spans="1:4" s="552" customFormat="1" ht="30" customHeight="1">
      <c r="A4" s="562" t="s">
        <v>308</v>
      </c>
      <c r="B4" s="276" t="s">
        <v>309</v>
      </c>
      <c r="C4" s="276" t="s">
        <v>310</v>
      </c>
      <c r="D4" s="296" t="s">
        <v>380</v>
      </c>
    </row>
    <row r="5" spans="1:4" s="553" customFormat="1" ht="20.100000000000001" customHeight="1">
      <c r="A5" s="563" t="s">
        <v>348</v>
      </c>
      <c r="B5" s="564">
        <v>18850</v>
      </c>
      <c r="C5" s="564">
        <v>21000</v>
      </c>
      <c r="D5" s="565">
        <f>ROUND(C5/B5*100-100,1)</f>
        <v>11.4</v>
      </c>
    </row>
    <row r="6" spans="1:4" s="553" customFormat="1" ht="20.100000000000001" customHeight="1">
      <c r="A6" s="563" t="s">
        <v>349</v>
      </c>
      <c r="B6" s="564">
        <v>46</v>
      </c>
      <c r="C6" s="564"/>
      <c r="D6" s="565">
        <f t="shared" ref="D6:D28" si="0">ROUND(C6/B6*100-100,1)</f>
        <v>-100</v>
      </c>
    </row>
    <row r="7" spans="1:4" s="553" customFormat="1" ht="20.100000000000001" customHeight="1">
      <c r="A7" s="563" t="s">
        <v>350</v>
      </c>
      <c r="B7" s="564">
        <v>15436</v>
      </c>
      <c r="C7" s="564">
        <v>13949</v>
      </c>
      <c r="D7" s="565">
        <f t="shared" si="0"/>
        <v>-9.6</v>
      </c>
    </row>
    <row r="8" spans="1:4" s="553" customFormat="1" ht="20.100000000000001" customHeight="1">
      <c r="A8" s="563" t="s">
        <v>351</v>
      </c>
      <c r="B8" s="564">
        <v>96515</v>
      </c>
      <c r="C8" s="564">
        <v>97500</v>
      </c>
      <c r="D8" s="565">
        <f t="shared" si="0"/>
        <v>1</v>
      </c>
    </row>
    <row r="9" spans="1:4" s="553" customFormat="1" ht="20.100000000000001" customHeight="1">
      <c r="A9" s="563" t="s">
        <v>352</v>
      </c>
      <c r="B9" s="564">
        <v>3181</v>
      </c>
      <c r="C9" s="564">
        <v>3200</v>
      </c>
      <c r="D9" s="565">
        <f t="shared" si="0"/>
        <v>0.6</v>
      </c>
    </row>
    <row r="10" spans="1:4" s="553" customFormat="1" ht="20.100000000000001" customHeight="1">
      <c r="A10" s="563" t="s">
        <v>353</v>
      </c>
      <c r="B10" s="564">
        <v>3304</v>
      </c>
      <c r="C10" s="564">
        <v>3400</v>
      </c>
      <c r="D10" s="565">
        <f t="shared" si="0"/>
        <v>2.9</v>
      </c>
    </row>
    <row r="11" spans="1:4" s="553" customFormat="1" ht="20.100000000000001" customHeight="1">
      <c r="A11" s="563" t="s">
        <v>354</v>
      </c>
      <c r="B11" s="564">
        <v>64725</v>
      </c>
      <c r="C11" s="564">
        <v>65000</v>
      </c>
      <c r="D11" s="565">
        <f t="shared" si="0"/>
        <v>0.4</v>
      </c>
    </row>
    <row r="12" spans="1:4" s="553" customFormat="1" ht="20.100000000000001" customHeight="1">
      <c r="A12" s="563" t="s">
        <v>355</v>
      </c>
      <c r="B12" s="564">
        <v>27620</v>
      </c>
      <c r="C12" s="564">
        <v>28000</v>
      </c>
      <c r="D12" s="565">
        <f t="shared" si="0"/>
        <v>1.4</v>
      </c>
    </row>
    <row r="13" spans="1:4" s="553" customFormat="1" ht="20.100000000000001" customHeight="1">
      <c r="A13" s="563" t="s">
        <v>356</v>
      </c>
      <c r="B13" s="564">
        <v>1721</v>
      </c>
      <c r="C13" s="564">
        <v>3100</v>
      </c>
      <c r="D13" s="565">
        <f t="shared" si="0"/>
        <v>80.099999999999994</v>
      </c>
    </row>
    <row r="14" spans="1:4" s="553" customFormat="1" ht="20.100000000000001" customHeight="1">
      <c r="A14" s="563" t="s">
        <v>357</v>
      </c>
      <c r="B14" s="564">
        <v>3701</v>
      </c>
      <c r="C14" s="564">
        <v>4500</v>
      </c>
      <c r="D14" s="565">
        <f t="shared" si="0"/>
        <v>21.6</v>
      </c>
    </row>
    <row r="15" spans="1:4" s="553" customFormat="1" ht="20.100000000000001" customHeight="1">
      <c r="A15" s="563" t="s">
        <v>358</v>
      </c>
      <c r="B15" s="564">
        <v>8793</v>
      </c>
      <c r="C15" s="564">
        <v>9400</v>
      </c>
      <c r="D15" s="565">
        <f t="shared" si="0"/>
        <v>6.9</v>
      </c>
    </row>
    <row r="16" spans="1:4" s="553" customFormat="1" ht="20.100000000000001" customHeight="1">
      <c r="A16" s="563" t="s">
        <v>359</v>
      </c>
      <c r="B16" s="564">
        <v>3713</v>
      </c>
      <c r="C16" s="564">
        <v>3800</v>
      </c>
      <c r="D16" s="565">
        <f t="shared" si="0"/>
        <v>2.2999999999999998</v>
      </c>
    </row>
    <row r="17" spans="1:4" s="553" customFormat="1" ht="20.100000000000001" customHeight="1">
      <c r="A17" s="563" t="s">
        <v>360</v>
      </c>
      <c r="B17" s="564">
        <v>1131</v>
      </c>
      <c r="C17" s="564">
        <v>1200</v>
      </c>
      <c r="D17" s="565">
        <f t="shared" si="0"/>
        <v>6.1</v>
      </c>
    </row>
    <row r="18" spans="1:4" s="553" customFormat="1" ht="20.100000000000001" customHeight="1">
      <c r="A18" s="563" t="s">
        <v>361</v>
      </c>
      <c r="B18" s="564">
        <v>1835</v>
      </c>
      <c r="C18" s="564">
        <v>1900</v>
      </c>
      <c r="D18" s="565">
        <f t="shared" si="0"/>
        <v>3.5</v>
      </c>
    </row>
    <row r="19" spans="1:4" s="553" customFormat="1" ht="20.100000000000001" customHeight="1">
      <c r="A19" s="563" t="s">
        <v>362</v>
      </c>
      <c r="B19" s="564">
        <v>286</v>
      </c>
      <c r="C19" s="564">
        <v>300</v>
      </c>
      <c r="D19" s="565">
        <f t="shared" si="0"/>
        <v>4.9000000000000004</v>
      </c>
    </row>
    <row r="20" spans="1:4" s="553" customFormat="1" ht="20.100000000000001" customHeight="1">
      <c r="A20" s="563" t="s">
        <v>363</v>
      </c>
      <c r="B20" s="564">
        <v>276</v>
      </c>
      <c r="C20" s="564">
        <v>271</v>
      </c>
      <c r="D20" s="565">
        <f t="shared" si="0"/>
        <v>-1.8</v>
      </c>
    </row>
    <row r="21" spans="1:4" s="553" customFormat="1" ht="20.100000000000001" customHeight="1">
      <c r="A21" s="563" t="s">
        <v>364</v>
      </c>
      <c r="B21" s="564">
        <v>1799</v>
      </c>
      <c r="C21" s="564">
        <v>1800</v>
      </c>
      <c r="D21" s="565">
        <f t="shared" si="0"/>
        <v>0.1</v>
      </c>
    </row>
    <row r="22" spans="1:4" s="553" customFormat="1" ht="20.100000000000001" customHeight="1">
      <c r="A22" s="563" t="s">
        <v>365</v>
      </c>
      <c r="B22" s="564">
        <v>9651</v>
      </c>
      <c r="C22" s="564">
        <v>9900</v>
      </c>
      <c r="D22" s="565">
        <f t="shared" si="0"/>
        <v>2.6</v>
      </c>
    </row>
    <row r="23" spans="1:4" s="553" customFormat="1" ht="20.100000000000001" customHeight="1">
      <c r="A23" s="563" t="s">
        <v>366</v>
      </c>
      <c r="B23" s="564">
        <v>220</v>
      </c>
      <c r="C23" s="564">
        <v>230</v>
      </c>
      <c r="D23" s="565">
        <f t="shared" si="0"/>
        <v>4.5</v>
      </c>
    </row>
    <row r="24" spans="1:4" s="553" customFormat="1" ht="20.100000000000001" customHeight="1">
      <c r="A24" s="563" t="s">
        <v>367</v>
      </c>
      <c r="B24" s="564">
        <v>1438</v>
      </c>
      <c r="C24" s="564">
        <v>1500</v>
      </c>
      <c r="D24" s="565">
        <f t="shared" si="0"/>
        <v>4.3</v>
      </c>
    </row>
    <row r="25" spans="1:4" s="553" customFormat="1" ht="20.100000000000001" customHeight="1">
      <c r="A25" s="563" t="s">
        <v>368</v>
      </c>
      <c r="B25" s="564"/>
      <c r="C25" s="564">
        <v>5000</v>
      </c>
      <c r="D25" s="565"/>
    </row>
    <row r="26" spans="1:4" s="553" customFormat="1" ht="20.100000000000001" customHeight="1">
      <c r="A26" s="563" t="s">
        <v>369</v>
      </c>
      <c r="B26" s="564">
        <v>7465</v>
      </c>
      <c r="C26" s="548">
        <v>7395</v>
      </c>
      <c r="D26" s="565">
        <f t="shared" si="0"/>
        <v>-0.9</v>
      </c>
    </row>
    <row r="27" spans="1:4" s="553" customFormat="1" ht="20.100000000000001" customHeight="1">
      <c r="A27" s="282" t="s">
        <v>370</v>
      </c>
      <c r="B27" s="566"/>
      <c r="C27" s="567"/>
      <c r="D27" s="568"/>
    </row>
    <row r="28" spans="1:4" s="553" customFormat="1" ht="20.100000000000001" customHeight="1">
      <c r="A28" s="569" t="s">
        <v>385</v>
      </c>
      <c r="B28" s="570">
        <f>SUM(B5:B26)</f>
        <v>271706</v>
      </c>
      <c r="C28" s="570">
        <f>SUM(C5:C26)</f>
        <v>282345</v>
      </c>
      <c r="D28" s="571">
        <f t="shared" si="0"/>
        <v>3.9</v>
      </c>
    </row>
    <row r="29" spans="1:4" s="554" customFormat="1" ht="20.100000000000001" customHeight="1">
      <c r="A29" s="572" t="s">
        <v>372</v>
      </c>
      <c r="B29" s="570">
        <f>SUM(B30:B36)</f>
        <v>132905</v>
      </c>
      <c r="C29" s="570">
        <f>SUM(C30:C36)</f>
        <v>136621</v>
      </c>
      <c r="D29" s="571"/>
    </row>
    <row r="30" spans="1:4" s="555" customFormat="1" ht="20.100000000000001" customHeight="1">
      <c r="A30" s="573" t="s">
        <v>373</v>
      </c>
      <c r="B30" s="564">
        <v>13050</v>
      </c>
      <c r="C30" s="564">
        <v>25760</v>
      </c>
      <c r="D30" s="574"/>
    </row>
    <row r="31" spans="1:4" s="555" customFormat="1" ht="20.100000000000001" customHeight="1">
      <c r="A31" s="573" t="s">
        <v>386</v>
      </c>
      <c r="B31" s="564">
        <v>63427</v>
      </c>
      <c r="C31" s="564">
        <v>65561</v>
      </c>
      <c r="D31" s="574"/>
    </row>
    <row r="32" spans="1:4" s="553" customFormat="1" ht="20.100000000000001" customHeight="1">
      <c r="A32" s="573" t="s">
        <v>387</v>
      </c>
      <c r="B32" s="564"/>
      <c r="C32" s="564"/>
      <c r="D32" s="574"/>
    </row>
    <row r="33" spans="1:4" s="553" customFormat="1" ht="20.100000000000001" customHeight="1">
      <c r="A33" s="573" t="s">
        <v>388</v>
      </c>
      <c r="B33" s="564">
        <v>38834</v>
      </c>
      <c r="C33" s="564">
        <v>45300</v>
      </c>
      <c r="D33" s="574"/>
    </row>
    <row r="34" spans="1:4" s="553" customFormat="1" ht="20.100000000000001" customHeight="1">
      <c r="A34" s="573" t="s">
        <v>377</v>
      </c>
      <c r="B34" s="564">
        <v>17499</v>
      </c>
      <c r="C34" s="564"/>
      <c r="D34" s="574"/>
    </row>
    <row r="35" spans="1:4" s="553" customFormat="1" ht="20.100000000000001" customHeight="1">
      <c r="A35" s="573" t="s">
        <v>376</v>
      </c>
      <c r="B35" s="564"/>
      <c r="C35" s="564"/>
      <c r="D35" s="574"/>
    </row>
    <row r="36" spans="1:4" s="553" customFormat="1" ht="20.100000000000001" customHeight="1">
      <c r="A36" s="573" t="s">
        <v>375</v>
      </c>
      <c r="B36" s="564">
        <v>95</v>
      </c>
      <c r="C36" s="564"/>
      <c r="D36" s="574"/>
    </row>
    <row r="37" spans="1:4" s="556" customFormat="1" ht="20.100000000000001" customHeight="1">
      <c r="A37" s="575" t="s">
        <v>378</v>
      </c>
      <c r="B37" s="570">
        <f>B28+B29</f>
        <v>404611</v>
      </c>
      <c r="C37" s="570">
        <f>C28+C29</f>
        <v>418966</v>
      </c>
      <c r="D37" s="571">
        <f>ROUND(C37/B37*100-100,1)</f>
        <v>3.5</v>
      </c>
    </row>
    <row r="38" spans="1:4" s="553" customFormat="1" ht="21" customHeight="1">
      <c r="B38" s="576"/>
      <c r="C38" s="576"/>
      <c r="D38" s="576"/>
    </row>
    <row r="39" spans="1:4" s="553" customFormat="1" ht="21" customHeight="1">
      <c r="B39" s="576"/>
      <c r="C39" s="576"/>
      <c r="D39" s="576"/>
    </row>
    <row r="40" spans="1:4" s="553" customFormat="1" ht="21" customHeight="1">
      <c r="B40" s="576"/>
      <c r="C40" s="576"/>
      <c r="D40" s="576"/>
    </row>
    <row r="41" spans="1:4" s="553" customFormat="1" ht="21" customHeight="1">
      <c r="B41" s="576"/>
      <c r="C41" s="576"/>
      <c r="D41" s="576"/>
    </row>
    <row r="42" spans="1:4" s="553" customFormat="1" ht="21" customHeight="1">
      <c r="B42" s="576"/>
      <c r="C42" s="576"/>
      <c r="D42" s="576"/>
    </row>
    <row r="43" spans="1:4" s="553" customFormat="1" ht="21" customHeight="1">
      <c r="B43" s="576"/>
      <c r="C43" s="576"/>
      <c r="D43" s="576"/>
    </row>
    <row r="44" spans="1:4" s="553" customFormat="1" ht="21" customHeight="1">
      <c r="B44" s="576"/>
      <c r="C44" s="576"/>
      <c r="D44" s="576"/>
    </row>
    <row r="45" spans="1:4" s="553" customFormat="1" ht="21" customHeight="1">
      <c r="B45" s="576"/>
      <c r="C45" s="576"/>
      <c r="D45" s="576"/>
    </row>
    <row r="46" spans="1:4" s="553" customFormat="1" ht="21" customHeight="1">
      <c r="B46" s="576"/>
      <c r="C46" s="576"/>
      <c r="D46" s="576"/>
    </row>
    <row r="47" spans="1:4" s="553" customFormat="1" ht="21" customHeight="1">
      <c r="B47" s="576"/>
      <c r="C47" s="576"/>
      <c r="D47" s="576"/>
    </row>
    <row r="48" spans="1:4" s="553" customFormat="1" ht="21" customHeight="1">
      <c r="B48" s="576"/>
      <c r="C48" s="576"/>
      <c r="D48" s="576"/>
    </row>
    <row r="49" spans="2:4" s="553" customFormat="1" ht="21" customHeight="1">
      <c r="B49" s="576"/>
      <c r="C49" s="576"/>
      <c r="D49" s="576"/>
    </row>
    <row r="50" spans="2:4" s="553" customFormat="1" ht="21" customHeight="1">
      <c r="B50" s="576"/>
      <c r="C50" s="576"/>
      <c r="D50" s="576"/>
    </row>
    <row r="51" spans="2:4" s="553" customFormat="1" ht="21" customHeight="1">
      <c r="B51" s="576"/>
      <c r="C51" s="576"/>
      <c r="D51" s="576"/>
    </row>
    <row r="52" spans="2:4" s="553" customFormat="1" ht="21" customHeight="1">
      <c r="B52" s="576"/>
      <c r="C52" s="576"/>
      <c r="D52" s="576"/>
    </row>
    <row r="53" spans="2:4" s="553" customFormat="1" ht="21" customHeight="1">
      <c r="B53" s="576"/>
      <c r="C53" s="576"/>
      <c r="D53" s="576"/>
    </row>
    <row r="54" spans="2:4" s="553" customFormat="1" ht="21" customHeight="1">
      <c r="B54" s="576"/>
      <c r="C54" s="576"/>
      <c r="D54" s="576"/>
    </row>
    <row r="55" spans="2:4" s="553" customFormat="1" ht="21" customHeight="1">
      <c r="B55" s="576"/>
      <c r="C55" s="576"/>
      <c r="D55" s="576"/>
    </row>
    <row r="56" spans="2:4" s="553" customFormat="1" ht="21" customHeight="1">
      <c r="B56" s="576"/>
      <c r="C56" s="576"/>
      <c r="D56" s="576"/>
    </row>
    <row r="57" spans="2:4" s="553" customFormat="1" ht="21" customHeight="1">
      <c r="B57" s="576"/>
      <c r="C57" s="576"/>
      <c r="D57" s="576"/>
    </row>
    <row r="58" spans="2:4" s="553" customFormat="1" ht="21" customHeight="1">
      <c r="B58" s="576"/>
      <c r="C58" s="576"/>
      <c r="D58" s="576"/>
    </row>
    <row r="59" spans="2:4" s="553" customFormat="1" ht="21" customHeight="1">
      <c r="B59" s="576"/>
      <c r="C59" s="576"/>
      <c r="D59" s="576"/>
    </row>
    <row r="60" spans="2:4" s="553" customFormat="1" ht="21" customHeight="1">
      <c r="B60" s="576"/>
      <c r="C60" s="576"/>
      <c r="D60" s="576"/>
    </row>
    <row r="61" spans="2:4" s="553" customFormat="1" ht="21" customHeight="1">
      <c r="B61" s="576"/>
      <c r="C61" s="576"/>
      <c r="D61" s="576"/>
    </row>
    <row r="62" spans="2:4" s="553" customFormat="1" ht="21" customHeight="1">
      <c r="B62" s="576"/>
      <c r="C62" s="576"/>
      <c r="D62" s="576"/>
    </row>
    <row r="63" spans="2:4" s="553" customFormat="1" ht="21" customHeight="1">
      <c r="B63" s="576"/>
      <c r="C63" s="576"/>
      <c r="D63" s="576"/>
    </row>
    <row r="64" spans="2:4" s="553" customFormat="1" ht="21" customHeight="1">
      <c r="B64" s="576"/>
      <c r="C64" s="576"/>
      <c r="D64" s="576"/>
    </row>
    <row r="65" spans="2:4" s="553" customFormat="1" ht="21" customHeight="1">
      <c r="B65" s="576"/>
      <c r="C65" s="576"/>
      <c r="D65" s="576"/>
    </row>
    <row r="66" spans="2:4" s="553" customFormat="1" ht="21" customHeight="1">
      <c r="B66" s="576"/>
      <c r="C66" s="576"/>
      <c r="D66" s="576"/>
    </row>
    <row r="67" spans="2:4" s="553" customFormat="1" ht="21" customHeight="1">
      <c r="B67" s="576"/>
      <c r="C67" s="576"/>
      <c r="D67" s="576"/>
    </row>
    <row r="68" spans="2:4" s="553" customFormat="1" ht="21" customHeight="1">
      <c r="B68" s="576"/>
      <c r="C68" s="576"/>
      <c r="D68" s="576"/>
    </row>
    <row r="69" spans="2:4" s="553" customFormat="1" ht="21" customHeight="1">
      <c r="B69" s="576"/>
      <c r="C69" s="576"/>
      <c r="D69" s="576"/>
    </row>
    <row r="70" spans="2:4" s="553" customFormat="1" ht="21" customHeight="1">
      <c r="B70" s="576"/>
      <c r="C70" s="576"/>
      <c r="D70" s="576"/>
    </row>
    <row r="71" spans="2:4" s="553" customFormat="1" ht="21" customHeight="1">
      <c r="B71" s="576"/>
      <c r="C71" s="576"/>
      <c r="D71" s="576"/>
    </row>
    <row r="72" spans="2:4" s="553" customFormat="1" ht="21" customHeight="1">
      <c r="B72" s="576"/>
      <c r="C72" s="576"/>
      <c r="D72" s="576"/>
    </row>
    <row r="73" spans="2:4" s="553" customFormat="1" ht="21" customHeight="1">
      <c r="B73" s="576"/>
      <c r="C73" s="576"/>
      <c r="D73" s="576"/>
    </row>
    <row r="74" spans="2:4" s="553" customFormat="1" ht="21" customHeight="1">
      <c r="B74" s="576"/>
      <c r="C74" s="576"/>
      <c r="D74" s="576"/>
    </row>
    <row r="75" spans="2:4" s="553" customFormat="1" ht="21" customHeight="1">
      <c r="B75" s="576"/>
      <c r="C75" s="576"/>
      <c r="D75" s="576"/>
    </row>
    <row r="76" spans="2:4" s="553" customFormat="1" ht="21" customHeight="1">
      <c r="B76" s="576"/>
      <c r="C76" s="576"/>
      <c r="D76" s="576"/>
    </row>
    <row r="77" spans="2:4" s="553" customFormat="1" ht="21" customHeight="1">
      <c r="B77" s="576"/>
      <c r="C77" s="576"/>
      <c r="D77" s="576"/>
    </row>
    <row r="78" spans="2:4" s="553" customFormat="1" ht="21" customHeight="1">
      <c r="B78" s="576"/>
      <c r="C78" s="576"/>
      <c r="D78" s="576"/>
    </row>
    <row r="79" spans="2:4" s="553" customFormat="1" ht="21" customHeight="1">
      <c r="B79" s="576"/>
      <c r="C79" s="576"/>
      <c r="D79" s="576"/>
    </row>
    <row r="80" spans="2:4" s="553" customFormat="1" ht="21" customHeight="1">
      <c r="B80" s="576"/>
      <c r="C80" s="576"/>
      <c r="D80" s="576"/>
    </row>
    <row r="81" spans="2:4" s="553" customFormat="1" ht="21" customHeight="1">
      <c r="B81" s="576"/>
      <c r="C81" s="576"/>
      <c r="D81" s="576"/>
    </row>
    <row r="82" spans="2:4" s="553" customFormat="1" ht="21" customHeight="1">
      <c r="B82" s="576"/>
      <c r="C82" s="576"/>
      <c r="D82" s="576"/>
    </row>
    <row r="83" spans="2:4" s="553" customFormat="1" ht="21" customHeight="1">
      <c r="B83" s="576"/>
      <c r="C83" s="576"/>
      <c r="D83" s="576"/>
    </row>
    <row r="84" spans="2:4" s="553" customFormat="1" ht="21" customHeight="1">
      <c r="B84" s="576"/>
      <c r="C84" s="576"/>
      <c r="D84" s="576"/>
    </row>
    <row r="85" spans="2:4" s="553" customFormat="1" ht="21" customHeight="1">
      <c r="B85" s="576"/>
      <c r="C85" s="576"/>
      <c r="D85" s="576"/>
    </row>
    <row r="86" spans="2:4" s="553" customFormat="1" ht="21" customHeight="1">
      <c r="B86" s="576"/>
      <c r="C86" s="576"/>
      <c r="D86" s="576"/>
    </row>
    <row r="87" spans="2:4" s="553" customFormat="1" ht="21" customHeight="1">
      <c r="B87" s="576"/>
      <c r="C87" s="576"/>
      <c r="D87" s="576"/>
    </row>
    <row r="88" spans="2:4" s="553" customFormat="1" ht="21" customHeight="1">
      <c r="B88" s="576"/>
      <c r="C88" s="576"/>
      <c r="D88" s="576"/>
    </row>
    <row r="89" spans="2:4" s="553" customFormat="1" ht="21" customHeight="1">
      <c r="B89" s="576"/>
      <c r="C89" s="576"/>
      <c r="D89" s="576"/>
    </row>
    <row r="90" spans="2:4" s="553" customFormat="1" ht="21" customHeight="1">
      <c r="B90" s="576"/>
      <c r="C90" s="576"/>
      <c r="D90" s="576"/>
    </row>
    <row r="91" spans="2:4" s="553" customFormat="1" ht="21" customHeight="1">
      <c r="B91" s="576"/>
      <c r="C91" s="576"/>
      <c r="D91" s="576"/>
    </row>
    <row r="92" spans="2:4" s="553" customFormat="1" ht="21" customHeight="1">
      <c r="B92" s="576"/>
      <c r="C92" s="576"/>
      <c r="D92" s="576"/>
    </row>
    <row r="93" spans="2:4" s="553" customFormat="1" ht="21" customHeight="1">
      <c r="B93" s="576"/>
      <c r="C93" s="576"/>
      <c r="D93" s="576"/>
    </row>
    <row r="94" spans="2:4" s="553" customFormat="1" ht="21" customHeight="1">
      <c r="B94" s="576"/>
      <c r="C94" s="576"/>
      <c r="D94" s="576"/>
    </row>
    <row r="95" spans="2:4" s="553" customFormat="1" ht="21" customHeight="1">
      <c r="B95" s="576"/>
      <c r="C95" s="576"/>
      <c r="D95" s="576"/>
    </row>
    <row r="96" spans="2:4" s="553" customFormat="1" ht="21" customHeight="1">
      <c r="B96" s="576"/>
      <c r="C96" s="576"/>
      <c r="D96" s="576"/>
    </row>
    <row r="97" spans="2:4" s="553" customFormat="1" ht="21" customHeight="1">
      <c r="B97" s="576"/>
      <c r="C97" s="576"/>
      <c r="D97" s="576"/>
    </row>
    <row r="98" spans="2:4" s="553" customFormat="1" ht="21" customHeight="1">
      <c r="B98" s="576"/>
      <c r="C98" s="576"/>
      <c r="D98" s="576"/>
    </row>
    <row r="99" spans="2:4" s="553" customFormat="1" ht="21" customHeight="1">
      <c r="B99" s="576"/>
      <c r="C99" s="576"/>
      <c r="D99" s="576"/>
    </row>
    <row r="100" spans="2:4" s="553" customFormat="1" ht="21" customHeight="1">
      <c r="B100" s="576"/>
      <c r="C100" s="576"/>
      <c r="D100" s="576"/>
    </row>
    <row r="101" spans="2:4" s="553" customFormat="1" ht="21" customHeight="1">
      <c r="B101" s="576"/>
      <c r="C101" s="576"/>
      <c r="D101" s="576"/>
    </row>
    <row r="102" spans="2:4" s="553" customFormat="1" ht="21" customHeight="1">
      <c r="B102" s="576"/>
      <c r="C102" s="576"/>
      <c r="D102" s="576"/>
    </row>
    <row r="103" spans="2:4" s="553" customFormat="1" ht="21" customHeight="1">
      <c r="B103" s="576"/>
      <c r="C103" s="576"/>
      <c r="D103" s="576"/>
    </row>
    <row r="104" spans="2:4" s="553" customFormat="1" ht="21" customHeight="1">
      <c r="B104" s="576"/>
      <c r="C104" s="576"/>
      <c r="D104" s="576"/>
    </row>
    <row r="105" spans="2:4" s="553" customFormat="1" ht="21" customHeight="1">
      <c r="B105" s="576"/>
      <c r="C105" s="576"/>
      <c r="D105" s="576"/>
    </row>
    <row r="106" spans="2:4" s="553" customFormat="1" ht="21" customHeight="1">
      <c r="B106" s="576"/>
      <c r="C106" s="576"/>
      <c r="D106" s="576"/>
    </row>
    <row r="107" spans="2:4" s="553" customFormat="1" ht="21" customHeight="1">
      <c r="B107" s="576"/>
      <c r="C107" s="576"/>
      <c r="D107" s="576"/>
    </row>
    <row r="108" spans="2:4" s="553" customFormat="1" ht="21" customHeight="1">
      <c r="B108" s="576"/>
      <c r="C108" s="576"/>
      <c r="D108" s="576"/>
    </row>
    <row r="109" spans="2:4" s="553" customFormat="1" ht="21" customHeight="1">
      <c r="B109" s="576"/>
      <c r="C109" s="576"/>
      <c r="D109" s="576"/>
    </row>
    <row r="110" spans="2:4" s="553" customFormat="1" ht="21" customHeight="1">
      <c r="B110" s="576"/>
      <c r="C110" s="576"/>
      <c r="D110" s="576"/>
    </row>
    <row r="111" spans="2:4" s="553" customFormat="1" ht="21" customHeight="1">
      <c r="B111" s="576"/>
      <c r="C111" s="576"/>
      <c r="D111" s="576"/>
    </row>
    <row r="112" spans="2:4" s="553" customFormat="1" ht="21" customHeight="1">
      <c r="B112" s="576"/>
      <c r="C112" s="576"/>
      <c r="D112" s="576"/>
    </row>
    <row r="113" spans="2:4" s="553" customFormat="1" ht="21" customHeight="1">
      <c r="B113" s="576"/>
      <c r="C113" s="576"/>
      <c r="D113" s="576"/>
    </row>
    <row r="114" spans="2:4" s="553" customFormat="1" ht="21" customHeight="1">
      <c r="B114" s="576"/>
      <c r="C114" s="576"/>
      <c r="D114" s="576"/>
    </row>
    <row r="115" spans="2:4" s="553" customFormat="1" ht="21" customHeight="1">
      <c r="B115" s="576"/>
      <c r="C115" s="576"/>
      <c r="D115" s="576"/>
    </row>
    <row r="116" spans="2:4" s="553" customFormat="1" ht="21" customHeight="1">
      <c r="B116" s="576"/>
      <c r="C116" s="576"/>
      <c r="D116" s="576"/>
    </row>
    <row r="117" spans="2:4" s="553" customFormat="1" ht="21" customHeight="1">
      <c r="B117" s="576"/>
      <c r="C117" s="576"/>
      <c r="D117" s="576"/>
    </row>
    <row r="118" spans="2:4" s="553" customFormat="1" ht="21" customHeight="1">
      <c r="B118" s="576"/>
      <c r="C118" s="576"/>
      <c r="D118" s="576"/>
    </row>
    <row r="119" spans="2:4" s="553" customFormat="1" ht="21" customHeight="1">
      <c r="B119" s="576"/>
      <c r="C119" s="576"/>
      <c r="D119" s="576"/>
    </row>
    <row r="120" spans="2:4" s="553" customFormat="1" ht="21" customHeight="1">
      <c r="B120" s="576"/>
      <c r="C120" s="576"/>
      <c r="D120" s="576"/>
    </row>
    <row r="121" spans="2:4" s="553" customFormat="1" ht="21" customHeight="1">
      <c r="B121" s="576"/>
      <c r="C121" s="576"/>
      <c r="D121" s="576"/>
    </row>
    <row r="122" spans="2:4" s="553" customFormat="1" ht="21" customHeight="1">
      <c r="B122" s="576"/>
      <c r="C122" s="576"/>
      <c r="D122" s="576"/>
    </row>
    <row r="123" spans="2:4" s="553" customFormat="1" ht="21" customHeight="1">
      <c r="B123" s="576"/>
      <c r="C123" s="576"/>
      <c r="D123" s="576"/>
    </row>
    <row r="124" spans="2:4" s="553" customFormat="1" ht="21" customHeight="1">
      <c r="B124" s="576"/>
      <c r="C124" s="576"/>
      <c r="D124" s="576"/>
    </row>
    <row r="125" spans="2:4" s="553" customFormat="1" ht="21" customHeight="1">
      <c r="B125" s="576"/>
      <c r="C125" s="576"/>
      <c r="D125" s="576"/>
    </row>
    <row r="126" spans="2:4" s="553" customFormat="1" ht="21" customHeight="1">
      <c r="B126" s="576"/>
      <c r="C126" s="576"/>
      <c r="D126" s="576"/>
    </row>
    <row r="127" spans="2:4" s="553" customFormat="1" ht="21" customHeight="1">
      <c r="B127" s="576"/>
      <c r="C127" s="576"/>
      <c r="D127" s="576"/>
    </row>
    <row r="128" spans="2:4" s="553" customFormat="1" ht="21" customHeight="1">
      <c r="B128" s="576"/>
      <c r="C128" s="576"/>
      <c r="D128" s="576"/>
    </row>
    <row r="129" spans="2:4" s="553" customFormat="1" ht="21" customHeight="1">
      <c r="B129" s="576"/>
      <c r="C129" s="576"/>
      <c r="D129" s="576"/>
    </row>
    <row r="130" spans="2:4" s="553" customFormat="1" ht="21" customHeight="1">
      <c r="B130" s="576"/>
      <c r="C130" s="576"/>
      <c r="D130" s="576"/>
    </row>
    <row r="131" spans="2:4" s="553" customFormat="1" ht="21" customHeight="1">
      <c r="B131" s="576"/>
      <c r="C131" s="576"/>
      <c r="D131" s="576"/>
    </row>
    <row r="132" spans="2:4" s="553" customFormat="1" ht="21" customHeight="1">
      <c r="B132" s="576"/>
      <c r="C132" s="576"/>
      <c r="D132" s="576"/>
    </row>
    <row r="133" spans="2:4" s="553" customFormat="1" ht="21" customHeight="1">
      <c r="B133" s="576"/>
      <c r="C133" s="576"/>
      <c r="D133" s="576"/>
    </row>
    <row r="134" spans="2:4" s="553" customFormat="1" ht="21" customHeight="1">
      <c r="B134" s="576"/>
      <c r="C134" s="576"/>
      <c r="D134" s="576"/>
    </row>
    <row r="135" spans="2:4" s="553" customFormat="1" ht="21" customHeight="1">
      <c r="B135" s="576"/>
      <c r="C135" s="576"/>
      <c r="D135" s="576"/>
    </row>
    <row r="136" spans="2:4" s="553" customFormat="1" ht="21" customHeight="1">
      <c r="B136" s="576"/>
      <c r="C136" s="576"/>
      <c r="D136" s="576"/>
    </row>
    <row r="137" spans="2:4" s="553" customFormat="1" ht="21" customHeight="1">
      <c r="B137" s="576"/>
      <c r="C137" s="576"/>
      <c r="D137" s="576"/>
    </row>
    <row r="138" spans="2:4" s="553" customFormat="1" ht="21" customHeight="1">
      <c r="B138" s="576"/>
      <c r="C138" s="576"/>
      <c r="D138" s="576"/>
    </row>
    <row r="139" spans="2:4" s="553" customFormat="1" ht="21" customHeight="1">
      <c r="B139" s="576"/>
      <c r="C139" s="576"/>
      <c r="D139" s="576"/>
    </row>
    <row r="140" spans="2:4" s="553" customFormat="1" ht="21" customHeight="1">
      <c r="B140" s="576"/>
      <c r="C140" s="576"/>
      <c r="D140" s="576"/>
    </row>
    <row r="141" spans="2:4" s="553" customFormat="1" ht="21" customHeight="1">
      <c r="B141" s="576"/>
      <c r="C141" s="576"/>
      <c r="D141" s="576"/>
    </row>
    <row r="142" spans="2:4" s="553" customFormat="1" ht="21" customHeight="1">
      <c r="B142" s="576"/>
      <c r="C142" s="576"/>
      <c r="D142" s="576"/>
    </row>
    <row r="143" spans="2:4" s="553" customFormat="1" ht="21" customHeight="1">
      <c r="B143" s="576"/>
      <c r="C143" s="576"/>
      <c r="D143" s="576"/>
    </row>
    <row r="144" spans="2:4" s="553" customFormat="1" ht="21" customHeight="1">
      <c r="B144" s="576"/>
      <c r="C144" s="576"/>
      <c r="D144" s="576"/>
    </row>
    <row r="145" spans="2:4" s="553" customFormat="1" ht="21" customHeight="1">
      <c r="B145" s="576"/>
      <c r="C145" s="576"/>
      <c r="D145" s="576"/>
    </row>
    <row r="146" spans="2:4" s="553" customFormat="1" ht="21" customHeight="1">
      <c r="B146" s="576"/>
      <c r="C146" s="576"/>
      <c r="D146" s="576"/>
    </row>
    <row r="147" spans="2:4" s="553" customFormat="1" ht="21" customHeight="1">
      <c r="B147" s="576"/>
      <c r="C147" s="576"/>
      <c r="D147" s="576"/>
    </row>
    <row r="148" spans="2:4" s="553" customFormat="1" ht="21" customHeight="1">
      <c r="B148" s="576"/>
      <c r="C148" s="576"/>
      <c r="D148" s="576"/>
    </row>
    <row r="149" spans="2:4" s="553" customFormat="1" ht="21" customHeight="1">
      <c r="B149" s="576"/>
      <c r="C149" s="576"/>
      <c r="D149" s="576"/>
    </row>
    <row r="150" spans="2:4" s="553" customFormat="1" ht="21" customHeight="1">
      <c r="B150" s="576"/>
      <c r="C150" s="576"/>
      <c r="D150" s="576"/>
    </row>
    <row r="151" spans="2:4" s="553" customFormat="1" ht="21" customHeight="1">
      <c r="B151" s="576"/>
      <c r="C151" s="576"/>
      <c r="D151" s="576"/>
    </row>
    <row r="152" spans="2:4" s="553" customFormat="1" ht="21" customHeight="1">
      <c r="B152" s="576"/>
      <c r="C152" s="576"/>
      <c r="D152" s="576"/>
    </row>
    <row r="153" spans="2:4" s="553" customFormat="1" ht="21" customHeight="1">
      <c r="B153" s="576"/>
      <c r="C153" s="576"/>
      <c r="D153" s="576"/>
    </row>
    <row r="154" spans="2:4" s="553" customFormat="1" ht="21" customHeight="1">
      <c r="B154" s="576"/>
      <c r="C154" s="576"/>
      <c r="D154" s="576"/>
    </row>
    <row r="155" spans="2:4" s="553" customFormat="1" ht="21" customHeight="1">
      <c r="B155" s="576"/>
      <c r="C155" s="576"/>
      <c r="D155" s="576"/>
    </row>
    <row r="156" spans="2:4" s="553" customFormat="1" ht="21" customHeight="1">
      <c r="B156" s="576"/>
      <c r="C156" s="576"/>
      <c r="D156" s="576"/>
    </row>
    <row r="157" spans="2:4" s="553" customFormat="1" ht="21" customHeight="1">
      <c r="B157" s="576"/>
      <c r="C157" s="576"/>
      <c r="D157" s="576"/>
    </row>
    <row r="158" spans="2:4" s="553" customFormat="1" ht="21" customHeight="1">
      <c r="B158" s="576"/>
      <c r="C158" s="576"/>
      <c r="D158" s="576"/>
    </row>
    <row r="159" spans="2:4" s="553" customFormat="1" ht="21" customHeight="1">
      <c r="B159" s="576"/>
      <c r="C159" s="576"/>
      <c r="D159" s="576"/>
    </row>
    <row r="160" spans="2:4" s="553" customFormat="1" ht="21" customHeight="1">
      <c r="B160" s="576"/>
      <c r="C160" s="576"/>
      <c r="D160" s="576"/>
    </row>
    <row r="161" spans="2:4" s="553" customFormat="1" ht="21" customHeight="1">
      <c r="B161" s="576"/>
      <c r="C161" s="576"/>
      <c r="D161" s="576"/>
    </row>
    <row r="162" spans="2:4" s="553" customFormat="1" ht="21" customHeight="1">
      <c r="B162" s="576"/>
      <c r="C162" s="576"/>
      <c r="D162" s="576"/>
    </row>
    <row r="163" spans="2:4" s="553" customFormat="1" ht="21" customHeight="1">
      <c r="B163" s="576"/>
      <c r="C163" s="576"/>
      <c r="D163" s="576"/>
    </row>
    <row r="164" spans="2:4" s="553" customFormat="1" ht="21" customHeight="1">
      <c r="B164" s="576"/>
      <c r="C164" s="576"/>
      <c r="D164" s="576"/>
    </row>
    <row r="165" spans="2:4" s="553" customFormat="1" ht="21" customHeight="1">
      <c r="B165" s="576"/>
      <c r="C165" s="576"/>
      <c r="D165" s="576"/>
    </row>
    <row r="166" spans="2:4" s="553" customFormat="1" ht="21" customHeight="1">
      <c r="B166" s="576"/>
      <c r="C166" s="576"/>
      <c r="D166" s="576"/>
    </row>
    <row r="167" spans="2:4" s="553" customFormat="1" ht="21" customHeight="1">
      <c r="B167" s="576"/>
      <c r="C167" s="576"/>
      <c r="D167" s="576"/>
    </row>
    <row r="168" spans="2:4" s="553" customFormat="1" ht="21" customHeight="1">
      <c r="B168" s="576"/>
      <c r="C168" s="576"/>
      <c r="D168" s="576"/>
    </row>
    <row r="169" spans="2:4" s="553" customFormat="1" ht="21" customHeight="1">
      <c r="B169" s="576"/>
      <c r="C169" s="576"/>
      <c r="D169" s="576"/>
    </row>
    <row r="170" spans="2:4" s="553" customFormat="1" ht="21" customHeight="1">
      <c r="B170" s="576"/>
      <c r="C170" s="576"/>
      <c r="D170" s="576"/>
    </row>
    <row r="171" spans="2:4" s="553" customFormat="1" ht="21" customHeight="1">
      <c r="B171" s="576"/>
      <c r="C171" s="576"/>
      <c r="D171" s="576"/>
    </row>
    <row r="172" spans="2:4" s="553" customFormat="1" ht="21" customHeight="1">
      <c r="B172" s="576"/>
      <c r="C172" s="576"/>
      <c r="D172" s="576"/>
    </row>
    <row r="173" spans="2:4" s="553" customFormat="1" ht="21" customHeight="1">
      <c r="B173" s="576"/>
      <c r="C173" s="576"/>
      <c r="D173" s="576"/>
    </row>
    <row r="174" spans="2:4" s="553" customFormat="1" ht="21" customHeight="1">
      <c r="B174" s="576"/>
      <c r="C174" s="576"/>
      <c r="D174" s="576"/>
    </row>
    <row r="175" spans="2:4" s="553" customFormat="1" ht="21" customHeight="1">
      <c r="B175" s="576"/>
      <c r="C175" s="576"/>
      <c r="D175" s="576"/>
    </row>
    <row r="176" spans="2:4" s="553" customFormat="1" ht="21" customHeight="1">
      <c r="B176" s="576"/>
      <c r="C176" s="576"/>
      <c r="D176" s="576"/>
    </row>
    <row r="177" spans="2:4" s="553" customFormat="1" ht="21" customHeight="1">
      <c r="B177" s="576"/>
      <c r="C177" s="576"/>
      <c r="D177" s="576"/>
    </row>
    <row r="178" spans="2:4" s="553" customFormat="1" ht="21" customHeight="1">
      <c r="B178" s="576"/>
      <c r="C178" s="576"/>
      <c r="D178" s="576"/>
    </row>
    <row r="179" spans="2:4" s="553" customFormat="1" ht="21" customHeight="1">
      <c r="B179" s="576"/>
      <c r="C179" s="576"/>
      <c r="D179" s="576"/>
    </row>
    <row r="180" spans="2:4" s="553" customFormat="1" ht="21" customHeight="1">
      <c r="B180" s="576"/>
      <c r="C180" s="576"/>
      <c r="D180" s="576"/>
    </row>
    <row r="181" spans="2:4" s="553" customFormat="1" ht="21" customHeight="1">
      <c r="B181" s="576"/>
      <c r="C181" s="576"/>
      <c r="D181" s="576"/>
    </row>
    <row r="182" spans="2:4" s="553" customFormat="1" ht="21" customHeight="1">
      <c r="B182" s="576"/>
      <c r="C182" s="576"/>
      <c r="D182" s="576"/>
    </row>
    <row r="183" spans="2:4" s="553" customFormat="1" ht="21" customHeight="1">
      <c r="B183" s="576"/>
      <c r="C183" s="576"/>
      <c r="D183" s="576"/>
    </row>
    <row r="184" spans="2:4" s="553" customFormat="1" ht="21" customHeight="1">
      <c r="B184" s="576"/>
      <c r="C184" s="576"/>
      <c r="D184" s="576"/>
    </row>
    <row r="185" spans="2:4" s="553" customFormat="1" ht="21" customHeight="1">
      <c r="B185" s="576"/>
      <c r="C185" s="576"/>
      <c r="D185" s="576"/>
    </row>
    <row r="186" spans="2:4" s="553" customFormat="1" ht="21" customHeight="1">
      <c r="B186" s="576"/>
      <c r="C186" s="576"/>
      <c r="D186" s="576"/>
    </row>
    <row r="187" spans="2:4" s="553" customFormat="1" ht="21" customHeight="1">
      <c r="B187" s="576"/>
      <c r="C187" s="576"/>
      <c r="D187" s="576"/>
    </row>
    <row r="188" spans="2:4" s="553" customFormat="1" ht="21" customHeight="1">
      <c r="B188" s="576"/>
      <c r="C188" s="576"/>
      <c r="D188" s="576"/>
    </row>
    <row r="189" spans="2:4" s="553" customFormat="1" ht="21" customHeight="1">
      <c r="B189" s="576"/>
      <c r="C189" s="576"/>
      <c r="D189" s="576"/>
    </row>
    <row r="190" spans="2:4" s="553" customFormat="1" ht="21" customHeight="1">
      <c r="B190" s="576"/>
      <c r="C190" s="576"/>
      <c r="D190" s="576"/>
    </row>
    <row r="191" spans="2:4" s="553" customFormat="1" ht="21" customHeight="1">
      <c r="B191" s="576"/>
      <c r="C191" s="576"/>
      <c r="D191" s="576"/>
    </row>
    <row r="192" spans="2:4" s="553" customFormat="1" ht="21" customHeight="1">
      <c r="B192" s="576"/>
      <c r="C192" s="576"/>
      <c r="D192" s="576"/>
    </row>
    <row r="193" spans="2:4" s="553" customFormat="1" ht="21" customHeight="1">
      <c r="B193" s="576"/>
      <c r="C193" s="576"/>
      <c r="D193" s="576"/>
    </row>
    <row r="194" spans="2:4" s="553" customFormat="1" ht="21" customHeight="1">
      <c r="B194" s="576"/>
      <c r="C194" s="576"/>
      <c r="D194" s="576"/>
    </row>
    <row r="195" spans="2:4" s="553" customFormat="1" ht="21" customHeight="1">
      <c r="B195" s="576"/>
      <c r="C195" s="576"/>
      <c r="D195" s="576"/>
    </row>
    <row r="196" spans="2:4" s="553" customFormat="1" ht="21" customHeight="1">
      <c r="B196" s="576"/>
      <c r="C196" s="576"/>
      <c r="D196" s="576"/>
    </row>
    <row r="197" spans="2:4" s="553" customFormat="1" ht="21" customHeight="1">
      <c r="B197" s="576"/>
      <c r="C197" s="576"/>
      <c r="D197" s="576"/>
    </row>
    <row r="198" spans="2:4" s="553" customFormat="1" ht="21" customHeight="1">
      <c r="B198" s="576"/>
      <c r="C198" s="576"/>
      <c r="D198" s="576"/>
    </row>
    <row r="199" spans="2:4" s="553" customFormat="1" ht="21" customHeight="1">
      <c r="B199" s="576"/>
      <c r="C199" s="576"/>
      <c r="D199" s="576"/>
    </row>
    <row r="200" spans="2:4" s="553" customFormat="1" ht="21" customHeight="1">
      <c r="B200" s="576"/>
      <c r="C200" s="576"/>
      <c r="D200" s="576"/>
    </row>
    <row r="201" spans="2:4" s="553" customFormat="1" ht="21" customHeight="1">
      <c r="B201" s="576"/>
      <c r="C201" s="576"/>
      <c r="D201" s="576"/>
    </row>
    <row r="202" spans="2:4" s="553" customFormat="1" ht="21" customHeight="1">
      <c r="B202" s="576"/>
      <c r="C202" s="576"/>
      <c r="D202" s="576"/>
    </row>
    <row r="203" spans="2:4" s="553" customFormat="1" ht="21" customHeight="1">
      <c r="B203" s="576"/>
      <c r="C203" s="576"/>
      <c r="D203" s="576"/>
    </row>
    <row r="204" spans="2:4" s="553" customFormat="1" ht="21" customHeight="1">
      <c r="B204" s="576"/>
      <c r="C204" s="576"/>
      <c r="D204" s="576"/>
    </row>
    <row r="205" spans="2:4" s="553" customFormat="1" ht="21" customHeight="1">
      <c r="B205" s="576"/>
      <c r="C205" s="576"/>
      <c r="D205" s="576"/>
    </row>
    <row r="206" spans="2:4" s="553" customFormat="1" ht="21" customHeight="1">
      <c r="B206" s="576"/>
      <c r="C206" s="576"/>
      <c r="D206" s="576"/>
    </row>
    <row r="207" spans="2:4" s="553" customFormat="1" ht="21" customHeight="1">
      <c r="B207" s="576"/>
      <c r="C207" s="576"/>
      <c r="D207" s="576"/>
    </row>
    <row r="208" spans="2:4" s="553" customFormat="1" ht="21" customHeight="1">
      <c r="B208" s="576"/>
      <c r="C208" s="576"/>
      <c r="D208" s="576"/>
    </row>
    <row r="209" spans="2:4" s="553" customFormat="1" ht="21" customHeight="1">
      <c r="B209" s="576"/>
      <c r="C209" s="576"/>
      <c r="D209" s="576"/>
    </row>
    <row r="210" spans="2:4" s="553" customFormat="1" ht="21" customHeight="1">
      <c r="B210" s="576"/>
      <c r="C210" s="576"/>
      <c r="D210" s="576"/>
    </row>
    <row r="211" spans="2:4" s="553" customFormat="1" ht="21" customHeight="1">
      <c r="B211" s="576"/>
      <c r="C211" s="576"/>
      <c r="D211" s="576"/>
    </row>
    <row r="212" spans="2:4" s="553" customFormat="1" ht="21" customHeight="1">
      <c r="B212" s="576"/>
      <c r="C212" s="576"/>
      <c r="D212" s="576"/>
    </row>
    <row r="213" spans="2:4" s="553" customFormat="1" ht="21" customHeight="1">
      <c r="B213" s="576"/>
      <c r="C213" s="576"/>
      <c r="D213" s="576"/>
    </row>
    <row r="214" spans="2:4" s="553" customFormat="1" ht="21" customHeight="1">
      <c r="B214" s="576"/>
      <c r="C214" s="576"/>
      <c r="D214" s="576"/>
    </row>
    <row r="215" spans="2:4" s="553" customFormat="1" ht="21" customHeight="1">
      <c r="B215" s="576"/>
      <c r="C215" s="576"/>
      <c r="D215" s="576"/>
    </row>
    <row r="216" spans="2:4" s="553" customFormat="1" ht="21" customHeight="1">
      <c r="B216" s="576"/>
      <c r="C216" s="576"/>
      <c r="D216" s="576"/>
    </row>
    <row r="217" spans="2:4" s="553" customFormat="1" ht="21" customHeight="1">
      <c r="B217" s="576"/>
      <c r="C217" s="576"/>
      <c r="D217" s="576"/>
    </row>
    <row r="218" spans="2:4" s="553" customFormat="1" ht="21" customHeight="1">
      <c r="B218" s="576"/>
      <c r="C218" s="576"/>
      <c r="D218" s="576"/>
    </row>
    <row r="219" spans="2:4" s="553" customFormat="1" ht="21" customHeight="1">
      <c r="B219" s="576"/>
      <c r="C219" s="576"/>
      <c r="D219" s="576"/>
    </row>
    <row r="220" spans="2:4" s="553" customFormat="1" ht="21" customHeight="1">
      <c r="B220" s="576"/>
      <c r="C220" s="576"/>
      <c r="D220" s="576"/>
    </row>
    <row r="221" spans="2:4" s="553" customFormat="1" ht="21" customHeight="1">
      <c r="B221" s="576"/>
      <c r="C221" s="576"/>
      <c r="D221" s="576"/>
    </row>
    <row r="222" spans="2:4" s="553" customFormat="1" ht="21" customHeight="1">
      <c r="B222" s="576"/>
      <c r="C222" s="576"/>
      <c r="D222" s="576"/>
    </row>
    <row r="223" spans="2:4" s="553" customFormat="1" ht="21" customHeight="1">
      <c r="B223" s="576"/>
      <c r="C223" s="576"/>
      <c r="D223" s="576"/>
    </row>
    <row r="224" spans="2:4" s="553" customFormat="1" ht="21" customHeight="1">
      <c r="B224" s="576"/>
      <c r="C224" s="576"/>
      <c r="D224" s="576"/>
    </row>
    <row r="225" spans="2:4" s="553" customFormat="1" ht="21" customHeight="1">
      <c r="B225" s="576"/>
      <c r="C225" s="576"/>
      <c r="D225" s="576"/>
    </row>
    <row r="226" spans="2:4" s="553" customFormat="1" ht="21" customHeight="1">
      <c r="B226" s="576"/>
      <c r="C226" s="576"/>
      <c r="D226" s="576"/>
    </row>
    <row r="227" spans="2:4" s="553" customFormat="1" ht="21" customHeight="1">
      <c r="B227" s="576"/>
      <c r="C227" s="576"/>
      <c r="D227" s="576"/>
    </row>
    <row r="228" spans="2:4" s="553" customFormat="1" ht="21" customHeight="1">
      <c r="B228" s="576"/>
      <c r="C228" s="576"/>
      <c r="D228" s="576"/>
    </row>
    <row r="229" spans="2:4" s="553" customFormat="1" ht="21" customHeight="1">
      <c r="B229" s="576"/>
      <c r="C229" s="576"/>
      <c r="D229" s="576"/>
    </row>
    <row r="230" spans="2:4" s="553" customFormat="1" ht="21" customHeight="1">
      <c r="B230" s="576"/>
      <c r="C230" s="576"/>
      <c r="D230" s="576"/>
    </row>
    <row r="231" spans="2:4" s="553" customFormat="1" ht="21" customHeight="1">
      <c r="B231" s="576"/>
      <c r="C231" s="576"/>
      <c r="D231" s="576"/>
    </row>
    <row r="232" spans="2:4" s="553" customFormat="1" ht="21" customHeight="1">
      <c r="B232" s="576"/>
      <c r="C232" s="576"/>
      <c r="D232" s="576"/>
    </row>
    <row r="233" spans="2:4" s="553" customFormat="1" ht="21" customHeight="1">
      <c r="B233" s="576"/>
      <c r="C233" s="576"/>
      <c r="D233" s="576"/>
    </row>
    <row r="234" spans="2:4" s="553" customFormat="1" ht="21" customHeight="1">
      <c r="B234" s="576"/>
      <c r="C234" s="576"/>
      <c r="D234" s="576"/>
    </row>
    <row r="235" spans="2:4" s="553" customFormat="1" ht="21" customHeight="1">
      <c r="B235" s="576"/>
      <c r="C235" s="576"/>
      <c r="D235" s="576"/>
    </row>
    <row r="236" spans="2:4" s="553" customFormat="1" ht="21" customHeight="1">
      <c r="B236" s="576"/>
      <c r="C236" s="576"/>
      <c r="D236" s="576"/>
    </row>
    <row r="237" spans="2:4" s="553" customFormat="1" ht="21" customHeight="1">
      <c r="B237" s="576"/>
      <c r="C237" s="576"/>
      <c r="D237" s="576"/>
    </row>
    <row r="238" spans="2:4" s="553" customFormat="1" ht="21" customHeight="1">
      <c r="B238" s="576"/>
      <c r="C238" s="576"/>
      <c r="D238" s="576"/>
    </row>
    <row r="239" spans="2:4" s="553" customFormat="1" ht="21" customHeight="1">
      <c r="B239" s="576"/>
      <c r="C239" s="576"/>
      <c r="D239" s="576"/>
    </row>
    <row r="240" spans="2:4" s="553" customFormat="1" ht="21" customHeight="1">
      <c r="B240" s="576"/>
      <c r="C240" s="576"/>
      <c r="D240" s="576"/>
    </row>
    <row r="241" spans="2:4" s="553" customFormat="1" ht="21" customHeight="1">
      <c r="B241" s="576"/>
      <c r="C241" s="576"/>
      <c r="D241" s="576"/>
    </row>
    <row r="242" spans="2:4" s="553" customFormat="1" ht="21" customHeight="1">
      <c r="B242" s="576"/>
      <c r="C242" s="576"/>
      <c r="D242" s="576"/>
    </row>
    <row r="243" spans="2:4" s="553" customFormat="1" ht="21" customHeight="1">
      <c r="B243" s="576"/>
      <c r="C243" s="576"/>
      <c r="D243" s="576"/>
    </row>
    <row r="244" spans="2:4" s="553" customFormat="1" ht="21" customHeight="1">
      <c r="B244" s="576"/>
      <c r="C244" s="576"/>
      <c r="D244" s="576"/>
    </row>
    <row r="245" spans="2:4" s="553" customFormat="1" ht="21" customHeight="1">
      <c r="B245" s="576"/>
      <c r="C245" s="576"/>
      <c r="D245" s="576"/>
    </row>
    <row r="246" spans="2:4" s="553" customFormat="1" ht="21" customHeight="1">
      <c r="B246" s="576"/>
      <c r="C246" s="576"/>
      <c r="D246" s="576"/>
    </row>
    <row r="247" spans="2:4" s="553" customFormat="1" ht="21" customHeight="1">
      <c r="B247" s="576"/>
      <c r="C247" s="576"/>
      <c r="D247" s="576"/>
    </row>
    <row r="248" spans="2:4" s="553" customFormat="1" ht="21" customHeight="1">
      <c r="B248" s="576"/>
      <c r="C248" s="576"/>
      <c r="D248" s="576"/>
    </row>
    <row r="249" spans="2:4" s="553" customFormat="1" ht="21" customHeight="1">
      <c r="B249" s="576"/>
      <c r="C249" s="576"/>
      <c r="D249" s="576"/>
    </row>
    <row r="250" spans="2:4" s="553" customFormat="1" ht="21" customHeight="1">
      <c r="B250" s="576"/>
      <c r="C250" s="576"/>
      <c r="D250" s="576"/>
    </row>
    <row r="251" spans="2:4" s="553" customFormat="1" ht="21" customHeight="1">
      <c r="B251" s="576"/>
      <c r="C251" s="576"/>
      <c r="D251" s="576"/>
    </row>
    <row r="252" spans="2:4" s="553" customFormat="1" ht="21" customHeight="1">
      <c r="B252" s="576"/>
      <c r="C252" s="576"/>
      <c r="D252" s="576"/>
    </row>
    <row r="253" spans="2:4" s="553" customFormat="1" ht="21" customHeight="1">
      <c r="B253" s="576"/>
      <c r="C253" s="576"/>
      <c r="D253" s="576"/>
    </row>
    <row r="254" spans="2:4" s="553" customFormat="1" ht="21" customHeight="1">
      <c r="B254" s="576"/>
      <c r="C254" s="576"/>
      <c r="D254" s="576"/>
    </row>
    <row r="255" spans="2:4" s="553" customFormat="1" ht="21" customHeight="1">
      <c r="B255" s="576"/>
      <c r="C255" s="576"/>
      <c r="D255" s="576"/>
    </row>
    <row r="256" spans="2:4" s="553" customFormat="1" ht="21" customHeight="1">
      <c r="B256" s="576"/>
      <c r="C256" s="576"/>
      <c r="D256" s="576"/>
    </row>
    <row r="257" spans="2:4" s="553" customFormat="1" ht="21" customHeight="1">
      <c r="B257" s="576"/>
      <c r="C257" s="576"/>
      <c r="D257" s="576"/>
    </row>
    <row r="258" spans="2:4" s="553" customFormat="1" ht="21" customHeight="1">
      <c r="B258" s="576"/>
      <c r="C258" s="576"/>
      <c r="D258" s="576"/>
    </row>
    <row r="259" spans="2:4" s="553" customFormat="1" ht="21" customHeight="1">
      <c r="B259" s="576"/>
      <c r="C259" s="576"/>
      <c r="D259" s="576"/>
    </row>
    <row r="260" spans="2:4" s="553" customFormat="1" ht="21" customHeight="1">
      <c r="B260" s="576"/>
      <c r="C260" s="576"/>
      <c r="D260" s="576"/>
    </row>
    <row r="261" spans="2:4" s="553" customFormat="1" ht="21" customHeight="1">
      <c r="B261" s="576"/>
      <c r="C261" s="576"/>
      <c r="D261" s="576"/>
    </row>
    <row r="262" spans="2:4" s="553" customFormat="1" ht="21" customHeight="1">
      <c r="B262" s="576"/>
      <c r="C262" s="576"/>
      <c r="D262" s="576"/>
    </row>
    <row r="263" spans="2:4" s="553" customFormat="1" ht="21" customHeight="1">
      <c r="B263" s="576"/>
      <c r="C263" s="576"/>
      <c r="D263" s="576"/>
    </row>
    <row r="264" spans="2:4" s="553" customFormat="1" ht="21" customHeight="1">
      <c r="B264" s="576"/>
      <c r="C264" s="576"/>
      <c r="D264" s="576"/>
    </row>
    <row r="265" spans="2:4" s="553" customFormat="1" ht="21" customHeight="1">
      <c r="B265" s="576"/>
      <c r="C265" s="576"/>
      <c r="D265" s="576"/>
    </row>
    <row r="266" spans="2:4" s="553" customFormat="1" ht="21" customHeight="1">
      <c r="B266" s="576"/>
      <c r="C266" s="576"/>
      <c r="D266" s="576"/>
    </row>
    <row r="267" spans="2:4" s="553" customFormat="1" ht="21" customHeight="1">
      <c r="B267" s="576"/>
      <c r="C267" s="576"/>
      <c r="D267" s="576"/>
    </row>
    <row r="268" spans="2:4" s="553" customFormat="1" ht="21" customHeight="1">
      <c r="B268" s="576"/>
      <c r="C268" s="576"/>
      <c r="D268" s="576"/>
    </row>
    <row r="269" spans="2:4" s="553" customFormat="1" ht="21" customHeight="1">
      <c r="B269" s="576"/>
      <c r="C269" s="576"/>
      <c r="D269" s="576"/>
    </row>
    <row r="270" spans="2:4" s="553" customFormat="1" ht="21" customHeight="1">
      <c r="B270" s="576"/>
      <c r="C270" s="576"/>
      <c r="D270" s="576"/>
    </row>
    <row r="271" spans="2:4" s="553" customFormat="1" ht="21" customHeight="1">
      <c r="B271" s="576"/>
      <c r="C271" s="576"/>
      <c r="D271" s="576"/>
    </row>
    <row r="272" spans="2:4" s="553" customFormat="1" ht="21" customHeight="1">
      <c r="B272" s="576"/>
      <c r="C272" s="576"/>
      <c r="D272" s="576"/>
    </row>
    <row r="273" spans="2:4" s="553" customFormat="1" ht="21" customHeight="1">
      <c r="B273" s="576"/>
      <c r="C273" s="576"/>
      <c r="D273" s="576"/>
    </row>
    <row r="274" spans="2:4" s="553" customFormat="1" ht="21" customHeight="1">
      <c r="B274" s="576"/>
      <c r="C274" s="576"/>
      <c r="D274" s="576"/>
    </row>
    <row r="275" spans="2:4" s="553" customFormat="1" ht="21" customHeight="1">
      <c r="B275" s="576"/>
      <c r="C275" s="576"/>
      <c r="D275" s="576"/>
    </row>
    <row r="276" spans="2:4" s="553" customFormat="1" ht="21" customHeight="1">
      <c r="B276" s="576"/>
      <c r="C276" s="576"/>
      <c r="D276" s="576"/>
    </row>
    <row r="277" spans="2:4" s="553" customFormat="1" ht="21" customHeight="1">
      <c r="B277" s="576"/>
      <c r="C277" s="576"/>
      <c r="D277" s="576"/>
    </row>
    <row r="278" spans="2:4" s="553" customFormat="1" ht="21" customHeight="1">
      <c r="B278" s="576"/>
      <c r="C278" s="576"/>
      <c r="D278" s="576"/>
    </row>
    <row r="279" spans="2:4" s="553" customFormat="1" ht="21" customHeight="1">
      <c r="B279" s="576"/>
      <c r="C279" s="576"/>
      <c r="D279" s="576"/>
    </row>
    <row r="280" spans="2:4" s="553" customFormat="1" ht="21" customHeight="1">
      <c r="B280" s="576"/>
      <c r="C280" s="576"/>
      <c r="D280" s="576"/>
    </row>
    <row r="281" spans="2:4" s="553" customFormat="1" ht="21" customHeight="1">
      <c r="B281" s="576"/>
      <c r="C281" s="576"/>
      <c r="D281" s="576"/>
    </row>
    <row r="282" spans="2:4" s="553" customFormat="1" ht="21" customHeight="1">
      <c r="B282" s="576"/>
      <c r="C282" s="576"/>
      <c r="D282" s="576"/>
    </row>
    <row r="283" spans="2:4" s="553" customFormat="1" ht="21" customHeight="1">
      <c r="B283" s="576"/>
      <c r="C283" s="576"/>
      <c r="D283" s="576"/>
    </row>
    <row r="284" spans="2:4" s="553" customFormat="1" ht="21" customHeight="1">
      <c r="B284" s="576"/>
      <c r="C284" s="576"/>
      <c r="D284" s="576"/>
    </row>
  </sheetData>
  <mergeCells count="2">
    <mergeCell ref="A2:D2"/>
    <mergeCell ref="B3:D3"/>
  </mergeCells>
  <phoneticPr fontId="74" type="noConversion"/>
  <printOptions horizontalCentered="1"/>
  <pageMargins left="0.59" right="0.59" top="0.79" bottom="0.79" header="0.31" footer="0.31"/>
  <pageSetup paperSize="9" scale="97" fitToHeight="0" orientation="portrait" useFirstPageNumber="1" errors="NA"/>
  <headerFooter alignWithMargins="0"/>
</worksheet>
</file>

<file path=xl/worksheets/sheet9.xml><?xml version="1.0" encoding="utf-8"?>
<worksheet xmlns="http://schemas.openxmlformats.org/spreadsheetml/2006/main" xmlns:r="http://schemas.openxmlformats.org/officeDocument/2006/relationships">
  <dimension ref="A1:C1148"/>
  <sheetViews>
    <sheetView zoomScale="90" zoomScaleNormal="90" workbookViewId="0">
      <pane xSplit="2" ySplit="4" topLeftCell="C5" activePane="bottomRight" state="frozen"/>
      <selection pane="topRight"/>
      <selection pane="bottomLeft"/>
      <selection pane="bottomRight" activeCell="B14" sqref="B14"/>
    </sheetView>
  </sheetViews>
  <sheetFormatPr defaultColWidth="8.85546875" defaultRowHeight="12.75"/>
  <cols>
    <col min="1" max="1" width="15.7109375" style="530" customWidth="1"/>
    <col min="2" max="2" width="54.140625" style="530" customWidth="1"/>
    <col min="3" max="3" width="22" style="664" customWidth="1"/>
    <col min="4" max="16384" width="8.85546875" style="531"/>
  </cols>
  <sheetData>
    <row r="1" spans="1:3" ht="20.100000000000001" customHeight="1">
      <c r="A1" s="532" t="s">
        <v>389</v>
      </c>
      <c r="B1" s="533"/>
      <c r="C1" s="658"/>
    </row>
    <row r="2" spans="1:3" ht="36.950000000000003" customHeight="1">
      <c r="A2" s="682" t="s">
        <v>390</v>
      </c>
      <c r="B2" s="683"/>
      <c r="C2" s="683"/>
    </row>
    <row r="3" spans="1:3" ht="18.95" customHeight="1">
      <c r="A3" s="534"/>
      <c r="B3" s="534"/>
      <c r="C3" s="535" t="s">
        <v>307</v>
      </c>
    </row>
    <row r="4" spans="1:3" ht="24.95" customHeight="1">
      <c r="A4" s="536" t="s">
        <v>391</v>
      </c>
      <c r="B4" s="536" t="s">
        <v>392</v>
      </c>
      <c r="C4" s="537" t="s">
        <v>310</v>
      </c>
    </row>
    <row r="5" spans="1:3" s="527" customFormat="1" ht="18" customHeight="1">
      <c r="A5" s="684" t="s">
        <v>393</v>
      </c>
      <c r="B5" s="685"/>
      <c r="C5" s="538">
        <f>C6+C221+C236+C316+C362+C415+C470+C591+C661+C718+C741+C848+C905+C960+C978+C998+C1004+C1037+C1055+C1086+C1137+C1140+C1146</f>
        <v>277345</v>
      </c>
    </row>
    <row r="6" spans="1:3" s="528" customFormat="1" ht="17.100000000000001" customHeight="1">
      <c r="A6" s="539">
        <v>201</v>
      </c>
      <c r="B6" s="540" t="s">
        <v>394</v>
      </c>
      <c r="C6" s="659">
        <f>C7+C18+C27+C38+C49+C60+C71+C79+C88+C96+C105+C116+C125+C131+C138+C144+C151+C158+C165+C172+C179+C186+C191+C196+C203+C218</f>
        <v>21000</v>
      </c>
    </row>
    <row r="7" spans="1:3" s="527" customFormat="1" ht="17.100000000000001" customHeight="1">
      <c r="A7" s="539">
        <v>20101</v>
      </c>
      <c r="B7" s="540" t="s">
        <v>395</v>
      </c>
      <c r="C7" s="659">
        <f>SUM(C8:C17)</f>
        <v>701</v>
      </c>
    </row>
    <row r="8" spans="1:3" s="527" customFormat="1" ht="17.100000000000001" customHeight="1">
      <c r="A8" s="539">
        <v>2010101</v>
      </c>
      <c r="B8" s="539" t="s">
        <v>396</v>
      </c>
      <c r="C8" s="660">
        <v>536</v>
      </c>
    </row>
    <row r="9" spans="1:3" s="527" customFormat="1" ht="17.100000000000001" customHeight="1">
      <c r="A9" s="539">
        <v>2010102</v>
      </c>
      <c r="B9" s="539" t="s">
        <v>397</v>
      </c>
      <c r="C9" s="660">
        <v>58</v>
      </c>
    </row>
    <row r="10" spans="1:3" s="527" customFormat="1" ht="17.100000000000001" customHeight="1">
      <c r="A10" s="539">
        <v>2010103</v>
      </c>
      <c r="B10" s="539" t="s">
        <v>398</v>
      </c>
      <c r="C10" s="660"/>
    </row>
    <row r="11" spans="1:3" s="527" customFormat="1" ht="17.100000000000001" customHeight="1">
      <c r="A11" s="539">
        <v>2010104</v>
      </c>
      <c r="B11" s="539" t="s">
        <v>399</v>
      </c>
      <c r="C11" s="660">
        <v>72</v>
      </c>
    </row>
    <row r="12" spans="1:3" s="527" customFormat="1" ht="17.100000000000001" customHeight="1">
      <c r="A12" s="539">
        <v>2010105</v>
      </c>
      <c r="B12" s="539" t="s">
        <v>400</v>
      </c>
      <c r="C12" s="660"/>
    </row>
    <row r="13" spans="1:3" s="527" customFormat="1" ht="17.100000000000001" customHeight="1">
      <c r="A13" s="539">
        <v>2010106</v>
      </c>
      <c r="B13" s="539" t="s">
        <v>401</v>
      </c>
      <c r="C13" s="660"/>
    </row>
    <row r="14" spans="1:3" s="527" customFormat="1" ht="17.100000000000001" customHeight="1">
      <c r="A14" s="539">
        <v>2010107</v>
      </c>
      <c r="B14" s="539" t="s">
        <v>402</v>
      </c>
      <c r="C14" s="660"/>
    </row>
    <row r="15" spans="1:3" s="527" customFormat="1" ht="17.100000000000001" customHeight="1">
      <c r="A15" s="539">
        <v>2010108</v>
      </c>
      <c r="B15" s="539" t="s">
        <v>403</v>
      </c>
      <c r="C15" s="660">
        <v>35</v>
      </c>
    </row>
    <row r="16" spans="1:3" s="527" customFormat="1" ht="17.100000000000001" customHeight="1">
      <c r="A16" s="539">
        <v>2010150</v>
      </c>
      <c r="B16" s="539" t="s">
        <v>404</v>
      </c>
      <c r="C16" s="660"/>
    </row>
    <row r="17" spans="1:3" s="527" customFormat="1" ht="17.100000000000001" customHeight="1">
      <c r="A17" s="539">
        <v>2010199</v>
      </c>
      <c r="B17" s="539" t="s">
        <v>405</v>
      </c>
      <c r="C17" s="660"/>
    </row>
    <row r="18" spans="1:3" s="527" customFormat="1" ht="17.100000000000001" customHeight="1">
      <c r="A18" s="539">
        <v>20102</v>
      </c>
      <c r="B18" s="540" t="s">
        <v>406</v>
      </c>
      <c r="C18" s="659">
        <f>SUM(C19:C26)</f>
        <v>479</v>
      </c>
    </row>
    <row r="19" spans="1:3" s="527" customFormat="1" ht="17.100000000000001" customHeight="1">
      <c r="A19" s="539">
        <v>2010201</v>
      </c>
      <c r="B19" s="539" t="s">
        <v>396</v>
      </c>
      <c r="C19" s="660">
        <v>344</v>
      </c>
    </row>
    <row r="20" spans="1:3" s="527" customFormat="1" ht="17.100000000000001" customHeight="1">
      <c r="A20" s="539">
        <v>2010202</v>
      </c>
      <c r="B20" s="539" t="s">
        <v>397</v>
      </c>
      <c r="C20" s="660">
        <v>30</v>
      </c>
    </row>
    <row r="21" spans="1:3" s="527" customFormat="1" ht="17.100000000000001" customHeight="1">
      <c r="A21" s="539">
        <v>2010203</v>
      </c>
      <c r="B21" s="539" t="s">
        <v>398</v>
      </c>
      <c r="C21" s="660"/>
    </row>
    <row r="22" spans="1:3" s="527" customFormat="1" ht="17.100000000000001" customHeight="1">
      <c r="A22" s="539">
        <v>2010204</v>
      </c>
      <c r="B22" s="539" t="s">
        <v>407</v>
      </c>
      <c r="C22" s="660">
        <v>65</v>
      </c>
    </row>
    <row r="23" spans="1:3" s="527" customFormat="1" ht="17.100000000000001" customHeight="1">
      <c r="A23" s="539">
        <v>2010205</v>
      </c>
      <c r="B23" s="539" t="s">
        <v>408</v>
      </c>
      <c r="C23" s="660">
        <v>40</v>
      </c>
    </row>
    <row r="24" spans="1:3" s="527" customFormat="1" ht="17.100000000000001" customHeight="1">
      <c r="A24" s="539">
        <v>2010206</v>
      </c>
      <c r="B24" s="539" t="s">
        <v>409</v>
      </c>
      <c r="C24" s="660"/>
    </row>
    <row r="25" spans="1:3" s="527" customFormat="1" ht="17.100000000000001" customHeight="1">
      <c r="A25" s="539">
        <v>2010250</v>
      </c>
      <c r="B25" s="539" t="s">
        <v>404</v>
      </c>
      <c r="C25" s="660"/>
    </row>
    <row r="26" spans="1:3" s="527" customFormat="1" ht="17.100000000000001" customHeight="1">
      <c r="A26" s="539">
        <v>2010299</v>
      </c>
      <c r="B26" s="539" t="s">
        <v>410</v>
      </c>
      <c r="C26" s="660"/>
    </row>
    <row r="27" spans="1:3" s="527" customFormat="1" ht="17.100000000000001" customHeight="1">
      <c r="A27" s="539">
        <v>20103</v>
      </c>
      <c r="B27" s="540" t="s">
        <v>411</v>
      </c>
      <c r="C27" s="659">
        <f>SUM(C28:C37)</f>
        <v>4387</v>
      </c>
    </row>
    <row r="28" spans="1:3" s="527" customFormat="1" ht="17.100000000000001" customHeight="1">
      <c r="A28" s="539">
        <v>2010301</v>
      </c>
      <c r="B28" s="539" t="s">
        <v>396</v>
      </c>
      <c r="C28" s="660">
        <v>929</v>
      </c>
    </row>
    <row r="29" spans="1:3" s="527" customFormat="1" ht="17.100000000000001" customHeight="1">
      <c r="A29" s="539">
        <v>2010302</v>
      </c>
      <c r="B29" s="539" t="s">
        <v>397</v>
      </c>
      <c r="C29" s="660">
        <v>443</v>
      </c>
    </row>
    <row r="30" spans="1:3" s="527" customFormat="1" ht="17.100000000000001" customHeight="1">
      <c r="A30" s="539">
        <v>2010303</v>
      </c>
      <c r="B30" s="539" t="s">
        <v>398</v>
      </c>
      <c r="C30" s="660">
        <v>1272</v>
      </c>
    </row>
    <row r="31" spans="1:3" s="527" customFormat="1" ht="17.100000000000001" customHeight="1">
      <c r="A31" s="539">
        <v>2010304</v>
      </c>
      <c r="B31" s="539" t="s">
        <v>412</v>
      </c>
      <c r="C31" s="660"/>
    </row>
    <row r="32" spans="1:3" s="527" customFormat="1" ht="17.100000000000001" customHeight="1">
      <c r="A32" s="539">
        <v>2010305</v>
      </c>
      <c r="B32" s="539" t="s">
        <v>413</v>
      </c>
      <c r="C32" s="660"/>
    </row>
    <row r="33" spans="1:3" s="527" customFormat="1" ht="17.100000000000001" customHeight="1">
      <c r="A33" s="539">
        <v>2010306</v>
      </c>
      <c r="B33" s="539" t="s">
        <v>414</v>
      </c>
      <c r="C33" s="660">
        <v>655</v>
      </c>
    </row>
    <row r="34" spans="1:3" s="527" customFormat="1" ht="17.100000000000001" customHeight="1">
      <c r="A34" s="539">
        <v>2010308</v>
      </c>
      <c r="B34" s="539" t="s">
        <v>415</v>
      </c>
      <c r="C34" s="660">
        <v>371</v>
      </c>
    </row>
    <row r="35" spans="1:3" s="527" customFormat="1" ht="17.100000000000001" customHeight="1">
      <c r="A35" s="539">
        <v>2010309</v>
      </c>
      <c r="B35" s="539" t="s">
        <v>416</v>
      </c>
      <c r="C35" s="660"/>
    </row>
    <row r="36" spans="1:3" s="527" customFormat="1" ht="17.100000000000001" customHeight="1">
      <c r="A36" s="539">
        <v>2010350</v>
      </c>
      <c r="B36" s="539" t="s">
        <v>404</v>
      </c>
      <c r="C36" s="660">
        <v>505</v>
      </c>
    </row>
    <row r="37" spans="1:3" s="527" customFormat="1" ht="17.100000000000001" customHeight="1">
      <c r="A37" s="539">
        <v>2010399</v>
      </c>
      <c r="B37" s="539" t="s">
        <v>417</v>
      </c>
      <c r="C37" s="660">
        <v>212</v>
      </c>
    </row>
    <row r="38" spans="1:3" s="527" customFormat="1" ht="17.100000000000001" customHeight="1">
      <c r="A38" s="539">
        <v>20104</v>
      </c>
      <c r="B38" s="540" t="s">
        <v>418</v>
      </c>
      <c r="C38" s="659">
        <f>SUM(C39:C48)</f>
        <v>537</v>
      </c>
    </row>
    <row r="39" spans="1:3" s="527" customFormat="1" ht="17.100000000000001" customHeight="1">
      <c r="A39" s="539">
        <v>2010401</v>
      </c>
      <c r="B39" s="539" t="s">
        <v>396</v>
      </c>
      <c r="C39" s="660">
        <v>472</v>
      </c>
    </row>
    <row r="40" spans="1:3" s="527" customFormat="1" ht="17.100000000000001" customHeight="1">
      <c r="A40" s="539">
        <v>2010402</v>
      </c>
      <c r="B40" s="539" t="s">
        <v>397</v>
      </c>
      <c r="C40" s="660">
        <v>65</v>
      </c>
    </row>
    <row r="41" spans="1:3" s="527" customFormat="1" ht="17.100000000000001" customHeight="1">
      <c r="A41" s="539">
        <v>2010403</v>
      </c>
      <c r="B41" s="539" t="s">
        <v>398</v>
      </c>
      <c r="C41" s="660"/>
    </row>
    <row r="42" spans="1:3" s="527" customFormat="1" ht="17.100000000000001" customHeight="1">
      <c r="A42" s="539">
        <v>2010404</v>
      </c>
      <c r="B42" s="539" t="s">
        <v>419</v>
      </c>
      <c r="C42" s="660"/>
    </row>
    <row r="43" spans="1:3" s="527" customFormat="1" ht="17.100000000000001" customHeight="1">
      <c r="A43" s="539">
        <v>2010405</v>
      </c>
      <c r="B43" s="539" t="s">
        <v>420</v>
      </c>
      <c r="C43" s="660"/>
    </row>
    <row r="44" spans="1:3" s="527" customFormat="1" ht="17.100000000000001" customHeight="1">
      <c r="A44" s="539">
        <v>2010406</v>
      </c>
      <c r="B44" s="539" t="s">
        <v>421</v>
      </c>
      <c r="C44" s="660"/>
    </row>
    <row r="45" spans="1:3" s="527" customFormat="1" ht="17.100000000000001" customHeight="1">
      <c r="A45" s="539">
        <v>2010407</v>
      </c>
      <c r="B45" s="539" t="s">
        <v>422</v>
      </c>
      <c r="C45" s="660"/>
    </row>
    <row r="46" spans="1:3" s="527" customFormat="1" ht="17.100000000000001" customHeight="1">
      <c r="A46" s="539">
        <v>2010408</v>
      </c>
      <c r="B46" s="539" t="s">
        <v>423</v>
      </c>
      <c r="C46" s="660"/>
    </row>
    <row r="47" spans="1:3" s="527" customFormat="1" ht="17.100000000000001" customHeight="1">
      <c r="A47" s="539">
        <v>2010450</v>
      </c>
      <c r="B47" s="539" t="s">
        <v>404</v>
      </c>
      <c r="C47" s="660"/>
    </row>
    <row r="48" spans="1:3" s="527" customFormat="1" ht="17.100000000000001" customHeight="1">
      <c r="A48" s="539">
        <v>2010499</v>
      </c>
      <c r="B48" s="539" t="s">
        <v>424</v>
      </c>
      <c r="C48" s="660"/>
    </row>
    <row r="49" spans="1:3" s="527" customFormat="1" ht="17.100000000000001" customHeight="1">
      <c r="A49" s="539">
        <v>20105</v>
      </c>
      <c r="B49" s="540" t="s">
        <v>425</v>
      </c>
      <c r="C49" s="659">
        <f>SUM(C50:C59)</f>
        <v>315</v>
      </c>
    </row>
    <row r="50" spans="1:3" s="527" customFormat="1" ht="17.100000000000001" customHeight="1">
      <c r="A50" s="539">
        <v>2010501</v>
      </c>
      <c r="B50" s="539" t="s">
        <v>396</v>
      </c>
      <c r="C50" s="660">
        <v>259</v>
      </c>
    </row>
    <row r="51" spans="1:3" s="527" customFormat="1" ht="17.100000000000001" customHeight="1">
      <c r="A51" s="539">
        <v>2010502</v>
      </c>
      <c r="B51" s="539" t="s">
        <v>397</v>
      </c>
      <c r="C51" s="660">
        <v>40</v>
      </c>
    </row>
    <row r="52" spans="1:3" s="527" customFormat="1" ht="17.100000000000001" customHeight="1">
      <c r="A52" s="539">
        <v>2010503</v>
      </c>
      <c r="B52" s="539" t="s">
        <v>398</v>
      </c>
      <c r="C52" s="660"/>
    </row>
    <row r="53" spans="1:3" s="527" customFormat="1" ht="17.100000000000001" customHeight="1">
      <c r="A53" s="539">
        <v>2010504</v>
      </c>
      <c r="B53" s="539" t="s">
        <v>426</v>
      </c>
      <c r="C53" s="660"/>
    </row>
    <row r="54" spans="1:3" s="527" customFormat="1" ht="17.100000000000001" customHeight="1">
      <c r="A54" s="539">
        <v>2010505</v>
      </c>
      <c r="B54" s="539" t="s">
        <v>427</v>
      </c>
      <c r="C54" s="660"/>
    </row>
    <row r="55" spans="1:3" s="527" customFormat="1" ht="17.100000000000001" customHeight="1">
      <c r="A55" s="539">
        <v>2010506</v>
      </c>
      <c r="B55" s="539" t="s">
        <v>428</v>
      </c>
      <c r="C55" s="660">
        <v>16</v>
      </c>
    </row>
    <row r="56" spans="1:3" s="527" customFormat="1" ht="17.100000000000001" customHeight="1">
      <c r="A56" s="539">
        <v>2010507</v>
      </c>
      <c r="B56" s="539" t="s">
        <v>429</v>
      </c>
      <c r="C56" s="660"/>
    </row>
    <row r="57" spans="1:3" s="527" customFormat="1" ht="17.100000000000001" customHeight="1">
      <c r="A57" s="539">
        <v>2010508</v>
      </c>
      <c r="B57" s="539" t="s">
        <v>430</v>
      </c>
      <c r="C57" s="660"/>
    </row>
    <row r="58" spans="1:3" s="527" customFormat="1" ht="17.100000000000001" customHeight="1">
      <c r="A58" s="539">
        <v>2010550</v>
      </c>
      <c r="B58" s="539" t="s">
        <v>404</v>
      </c>
      <c r="C58" s="660"/>
    </row>
    <row r="59" spans="1:3" s="527" customFormat="1" ht="17.100000000000001" customHeight="1">
      <c r="A59" s="539">
        <v>2010599</v>
      </c>
      <c r="B59" s="539" t="s">
        <v>431</v>
      </c>
      <c r="C59" s="660"/>
    </row>
    <row r="60" spans="1:3" s="527" customFormat="1" ht="17.100000000000001" customHeight="1">
      <c r="A60" s="539">
        <v>20106</v>
      </c>
      <c r="B60" s="540" t="s">
        <v>432</v>
      </c>
      <c r="C60" s="659">
        <f>SUM(C61:C70)</f>
        <v>3506</v>
      </c>
    </row>
    <row r="61" spans="1:3" s="527" customFormat="1" ht="17.100000000000001" customHeight="1">
      <c r="A61" s="539">
        <v>2010601</v>
      </c>
      <c r="B61" s="539" t="s">
        <v>396</v>
      </c>
      <c r="C61" s="660">
        <v>1149</v>
      </c>
    </row>
    <row r="62" spans="1:3" s="527" customFormat="1" ht="17.100000000000001" customHeight="1">
      <c r="A62" s="539">
        <v>2010602</v>
      </c>
      <c r="B62" s="539" t="s">
        <v>397</v>
      </c>
      <c r="C62" s="660">
        <v>888</v>
      </c>
    </row>
    <row r="63" spans="1:3" s="527" customFormat="1" ht="17.100000000000001" customHeight="1">
      <c r="A63" s="539">
        <v>2010603</v>
      </c>
      <c r="B63" s="539" t="s">
        <v>398</v>
      </c>
      <c r="C63" s="660"/>
    </row>
    <row r="64" spans="1:3" s="527" customFormat="1" ht="17.100000000000001" customHeight="1">
      <c r="A64" s="539">
        <v>2010604</v>
      </c>
      <c r="B64" s="539" t="s">
        <v>433</v>
      </c>
      <c r="C64" s="660"/>
    </row>
    <row r="65" spans="1:3" s="527" customFormat="1" ht="17.100000000000001" customHeight="1">
      <c r="A65" s="539">
        <v>2010605</v>
      </c>
      <c r="B65" s="539" t="s">
        <v>434</v>
      </c>
      <c r="C65" s="660"/>
    </row>
    <row r="66" spans="1:3" s="527" customFormat="1" ht="17.100000000000001" customHeight="1">
      <c r="A66" s="539">
        <v>2010606</v>
      </c>
      <c r="B66" s="539" t="s">
        <v>435</v>
      </c>
      <c r="C66" s="660"/>
    </row>
    <row r="67" spans="1:3" s="527" customFormat="1" ht="17.100000000000001" customHeight="1">
      <c r="A67" s="539">
        <v>2010607</v>
      </c>
      <c r="B67" s="539" t="s">
        <v>436</v>
      </c>
      <c r="C67" s="660"/>
    </row>
    <row r="68" spans="1:3" s="527" customFormat="1" ht="17.100000000000001" customHeight="1">
      <c r="A68" s="539">
        <v>2010608</v>
      </c>
      <c r="B68" s="539" t="s">
        <v>437</v>
      </c>
      <c r="C68" s="660">
        <v>950</v>
      </c>
    </row>
    <row r="69" spans="1:3" s="527" customFormat="1" ht="17.100000000000001" customHeight="1">
      <c r="A69" s="539">
        <v>2010650</v>
      </c>
      <c r="B69" s="539" t="s">
        <v>404</v>
      </c>
      <c r="C69" s="660">
        <v>519</v>
      </c>
    </row>
    <row r="70" spans="1:3" s="527" customFormat="1" ht="17.100000000000001" customHeight="1">
      <c r="A70" s="539">
        <v>2010699</v>
      </c>
      <c r="B70" s="539" t="s">
        <v>438</v>
      </c>
      <c r="C70" s="660"/>
    </row>
    <row r="71" spans="1:3" s="527" customFormat="1" ht="17.100000000000001" customHeight="1">
      <c r="A71" s="539">
        <v>20107</v>
      </c>
      <c r="B71" s="540" t="s">
        <v>439</v>
      </c>
      <c r="C71" s="659">
        <f>SUM(C72:C78)</f>
        <v>1600</v>
      </c>
    </row>
    <row r="72" spans="1:3" s="527" customFormat="1" ht="17.100000000000001" customHeight="1">
      <c r="A72" s="539">
        <v>2010701</v>
      </c>
      <c r="B72" s="539" t="s">
        <v>396</v>
      </c>
      <c r="C72" s="659"/>
    </row>
    <row r="73" spans="1:3" s="527" customFormat="1" ht="17.100000000000001" customHeight="1">
      <c r="A73" s="539">
        <v>2010702</v>
      </c>
      <c r="B73" s="539" t="s">
        <v>397</v>
      </c>
      <c r="C73" s="659"/>
    </row>
    <row r="74" spans="1:3" s="527" customFormat="1" ht="17.100000000000001" customHeight="1">
      <c r="A74" s="539">
        <v>2010703</v>
      </c>
      <c r="B74" s="539" t="s">
        <v>398</v>
      </c>
      <c r="C74" s="659"/>
    </row>
    <row r="75" spans="1:3" s="527" customFormat="1" ht="17.100000000000001" customHeight="1">
      <c r="A75" s="539">
        <v>2010709</v>
      </c>
      <c r="B75" s="539" t="s">
        <v>436</v>
      </c>
      <c r="C75" s="659"/>
    </row>
    <row r="76" spans="1:3" s="527" customFormat="1" ht="17.100000000000001" customHeight="1">
      <c r="A76" s="539">
        <v>2010710</v>
      </c>
      <c r="B76" s="539" t="s">
        <v>440</v>
      </c>
      <c r="C76" s="660">
        <v>1600</v>
      </c>
    </row>
    <row r="77" spans="1:3" s="527" customFormat="1" ht="17.100000000000001" customHeight="1">
      <c r="A77" s="539">
        <v>2010750</v>
      </c>
      <c r="B77" s="539" t="s">
        <v>404</v>
      </c>
      <c r="C77" s="659"/>
    </row>
    <row r="78" spans="1:3" s="527" customFormat="1" ht="17.100000000000001" customHeight="1">
      <c r="A78" s="539">
        <v>2010799</v>
      </c>
      <c r="B78" s="539" t="s">
        <v>441</v>
      </c>
      <c r="C78" s="659"/>
    </row>
    <row r="79" spans="1:3" s="527" customFormat="1" ht="17.100000000000001" customHeight="1">
      <c r="A79" s="539">
        <v>20108</v>
      </c>
      <c r="B79" s="540" t="s">
        <v>442</v>
      </c>
      <c r="C79" s="659">
        <f>SUM(C80:C87)</f>
        <v>341</v>
      </c>
    </row>
    <row r="80" spans="1:3" s="527" customFormat="1" ht="17.100000000000001" customHeight="1">
      <c r="A80" s="539">
        <v>2010801</v>
      </c>
      <c r="B80" s="539" t="s">
        <v>396</v>
      </c>
      <c r="C80" s="660">
        <v>331</v>
      </c>
    </row>
    <row r="81" spans="1:3" s="527" customFormat="1" ht="17.100000000000001" customHeight="1">
      <c r="A81" s="539">
        <v>2010802</v>
      </c>
      <c r="B81" s="539" t="s">
        <v>397</v>
      </c>
      <c r="C81" s="660">
        <v>10</v>
      </c>
    </row>
    <row r="82" spans="1:3" s="527" customFormat="1" ht="17.100000000000001" customHeight="1">
      <c r="A82" s="539">
        <v>2010803</v>
      </c>
      <c r="B82" s="539" t="s">
        <v>398</v>
      </c>
      <c r="C82" s="660"/>
    </row>
    <row r="83" spans="1:3" s="527" customFormat="1" ht="17.100000000000001" customHeight="1">
      <c r="A83" s="539">
        <v>2010804</v>
      </c>
      <c r="B83" s="539" t="s">
        <v>443</v>
      </c>
      <c r="C83" s="660"/>
    </row>
    <row r="84" spans="1:3" s="527" customFormat="1" ht="17.100000000000001" customHeight="1">
      <c r="A84" s="539">
        <v>2010805</v>
      </c>
      <c r="B84" s="539" t="s">
        <v>444</v>
      </c>
      <c r="C84" s="660"/>
    </row>
    <row r="85" spans="1:3" s="527" customFormat="1" ht="17.100000000000001" customHeight="1">
      <c r="A85" s="539">
        <v>2010806</v>
      </c>
      <c r="B85" s="539" t="s">
        <v>436</v>
      </c>
      <c r="C85" s="659"/>
    </row>
    <row r="86" spans="1:3" s="527" customFormat="1" ht="17.100000000000001" customHeight="1">
      <c r="A86" s="539">
        <v>2010850</v>
      </c>
      <c r="B86" s="539" t="s">
        <v>404</v>
      </c>
      <c r="C86" s="659"/>
    </row>
    <row r="87" spans="1:3" s="527" customFormat="1" ht="17.100000000000001" customHeight="1">
      <c r="A87" s="539">
        <v>2010899</v>
      </c>
      <c r="B87" s="539" t="s">
        <v>445</v>
      </c>
      <c r="C87" s="659"/>
    </row>
    <row r="88" spans="1:3" s="527" customFormat="1" ht="17.100000000000001" customHeight="1">
      <c r="A88" s="539">
        <v>20109</v>
      </c>
      <c r="B88" s="540" t="s">
        <v>446</v>
      </c>
      <c r="C88" s="659"/>
    </row>
    <row r="89" spans="1:3" s="527" customFormat="1" ht="17.100000000000001" customHeight="1">
      <c r="A89" s="539">
        <v>2010901</v>
      </c>
      <c r="B89" s="539" t="s">
        <v>396</v>
      </c>
      <c r="C89" s="659"/>
    </row>
    <row r="90" spans="1:3" s="527" customFormat="1" ht="17.100000000000001" customHeight="1">
      <c r="A90" s="539">
        <v>2010902</v>
      </c>
      <c r="B90" s="539" t="s">
        <v>397</v>
      </c>
      <c r="C90" s="659"/>
    </row>
    <row r="91" spans="1:3" s="527" customFormat="1" ht="17.100000000000001" customHeight="1">
      <c r="A91" s="539">
        <v>2010905</v>
      </c>
      <c r="B91" s="539" t="s">
        <v>447</v>
      </c>
      <c r="C91" s="659"/>
    </row>
    <row r="92" spans="1:3" s="527" customFormat="1" ht="17.100000000000001" customHeight="1">
      <c r="A92" s="539">
        <v>2010908</v>
      </c>
      <c r="B92" s="539" t="s">
        <v>436</v>
      </c>
      <c r="C92" s="659"/>
    </row>
    <row r="93" spans="1:3" s="527" customFormat="1" ht="17.100000000000001" customHeight="1">
      <c r="A93" s="539">
        <v>2010911</v>
      </c>
      <c r="B93" s="539" t="s">
        <v>448</v>
      </c>
      <c r="C93" s="659"/>
    </row>
    <row r="94" spans="1:3" s="528" customFormat="1" ht="17.100000000000001" customHeight="1">
      <c r="A94" s="539">
        <v>2010912</v>
      </c>
      <c r="B94" s="539" t="s">
        <v>449</v>
      </c>
      <c r="C94" s="659"/>
    </row>
    <row r="95" spans="1:3" s="527" customFormat="1" ht="17.100000000000001" customHeight="1">
      <c r="A95" s="539">
        <v>2010999</v>
      </c>
      <c r="B95" s="539" t="s">
        <v>450</v>
      </c>
      <c r="C95" s="659"/>
    </row>
    <row r="96" spans="1:3" s="527" customFormat="1" ht="17.100000000000001" customHeight="1">
      <c r="A96" s="539">
        <v>20111</v>
      </c>
      <c r="B96" s="540" t="s">
        <v>451</v>
      </c>
      <c r="C96" s="659">
        <f>SUM(C97:C104)</f>
        <v>1954</v>
      </c>
    </row>
    <row r="97" spans="1:3" s="527" customFormat="1" ht="17.100000000000001" customHeight="1">
      <c r="A97" s="539">
        <v>2011101</v>
      </c>
      <c r="B97" s="539" t="s">
        <v>396</v>
      </c>
      <c r="C97" s="660">
        <v>994</v>
      </c>
    </row>
    <row r="98" spans="1:3" s="527" customFormat="1" ht="17.100000000000001" customHeight="1">
      <c r="A98" s="539">
        <v>2011102</v>
      </c>
      <c r="B98" s="539" t="s">
        <v>397</v>
      </c>
      <c r="C98" s="660">
        <v>960</v>
      </c>
    </row>
    <row r="99" spans="1:3" s="528" customFormat="1" ht="17.100000000000001" customHeight="1">
      <c r="A99" s="539">
        <v>2011103</v>
      </c>
      <c r="B99" s="539" t="s">
        <v>398</v>
      </c>
      <c r="C99" s="659"/>
    </row>
    <row r="100" spans="1:3" s="527" customFormat="1" ht="17.100000000000001" customHeight="1">
      <c r="A100" s="539">
        <v>2011104</v>
      </c>
      <c r="B100" s="539" t="s">
        <v>452</v>
      </c>
      <c r="C100" s="659"/>
    </row>
    <row r="101" spans="1:3" s="527" customFormat="1" ht="17.100000000000001" customHeight="1">
      <c r="A101" s="539">
        <v>2011105</v>
      </c>
      <c r="B101" s="539" t="s">
        <v>453</v>
      </c>
      <c r="C101" s="659"/>
    </row>
    <row r="102" spans="1:3" s="527" customFormat="1" ht="17.100000000000001" customHeight="1">
      <c r="A102" s="539">
        <v>2011106</v>
      </c>
      <c r="B102" s="539" t="s">
        <v>454</v>
      </c>
      <c r="C102" s="659"/>
    </row>
    <row r="103" spans="1:3" s="527" customFormat="1" ht="17.100000000000001" customHeight="1">
      <c r="A103" s="539">
        <v>2011150</v>
      </c>
      <c r="B103" s="539" t="s">
        <v>404</v>
      </c>
      <c r="C103" s="659"/>
    </row>
    <row r="104" spans="1:3" s="527" customFormat="1" ht="17.100000000000001" customHeight="1">
      <c r="A104" s="539">
        <v>2011199</v>
      </c>
      <c r="B104" s="539" t="s">
        <v>455</v>
      </c>
      <c r="C104" s="659"/>
    </row>
    <row r="105" spans="1:3" s="527" customFormat="1" ht="17.100000000000001" customHeight="1">
      <c r="A105" s="539">
        <v>20113</v>
      </c>
      <c r="B105" s="540" t="s">
        <v>456</v>
      </c>
      <c r="C105" s="659">
        <f>SUM(C106:C115)</f>
        <v>518</v>
      </c>
    </row>
    <row r="106" spans="1:3" s="527" customFormat="1" ht="17.100000000000001" customHeight="1">
      <c r="A106" s="539">
        <v>2011301</v>
      </c>
      <c r="B106" s="539" t="s">
        <v>396</v>
      </c>
      <c r="C106" s="660">
        <v>438</v>
      </c>
    </row>
    <row r="107" spans="1:3" s="527" customFormat="1" ht="17.100000000000001" customHeight="1">
      <c r="A107" s="539">
        <v>2011302</v>
      </c>
      <c r="B107" s="539" t="s">
        <v>397</v>
      </c>
      <c r="C107" s="660"/>
    </row>
    <row r="108" spans="1:3" s="527" customFormat="1" ht="17.100000000000001" customHeight="1">
      <c r="A108" s="539">
        <v>2011303</v>
      </c>
      <c r="B108" s="539" t="s">
        <v>398</v>
      </c>
      <c r="C108" s="660"/>
    </row>
    <row r="109" spans="1:3" s="527" customFormat="1" ht="17.100000000000001" customHeight="1">
      <c r="A109" s="539">
        <v>2011304</v>
      </c>
      <c r="B109" s="539" t="s">
        <v>457</v>
      </c>
      <c r="C109" s="660"/>
    </row>
    <row r="110" spans="1:3" s="527" customFormat="1" ht="17.100000000000001" customHeight="1">
      <c r="A110" s="539">
        <v>2011305</v>
      </c>
      <c r="B110" s="539" t="s">
        <v>458</v>
      </c>
      <c r="C110" s="660"/>
    </row>
    <row r="111" spans="1:3" s="527" customFormat="1" ht="17.100000000000001" customHeight="1">
      <c r="A111" s="539">
        <v>2011306</v>
      </c>
      <c r="B111" s="539" t="s">
        <v>459</v>
      </c>
      <c r="C111" s="660"/>
    </row>
    <row r="112" spans="1:3" s="527" customFormat="1" ht="17.100000000000001" customHeight="1">
      <c r="A112" s="539">
        <v>2011307</v>
      </c>
      <c r="B112" s="539" t="s">
        <v>460</v>
      </c>
      <c r="C112" s="660">
        <v>20</v>
      </c>
    </row>
    <row r="113" spans="1:3" s="527" customFormat="1" ht="17.100000000000001" customHeight="1">
      <c r="A113" s="539">
        <v>2011308</v>
      </c>
      <c r="B113" s="539" t="s">
        <v>461</v>
      </c>
      <c r="C113" s="660"/>
    </row>
    <row r="114" spans="1:3" s="527" customFormat="1" ht="17.100000000000001" customHeight="1">
      <c r="A114" s="539">
        <v>2011350</v>
      </c>
      <c r="B114" s="539" t="s">
        <v>404</v>
      </c>
      <c r="C114" s="660"/>
    </row>
    <row r="115" spans="1:3" s="527" customFormat="1" ht="17.100000000000001" customHeight="1">
      <c r="A115" s="539">
        <v>2011399</v>
      </c>
      <c r="B115" s="539" t="s">
        <v>462</v>
      </c>
      <c r="C115" s="660">
        <v>60</v>
      </c>
    </row>
    <row r="116" spans="1:3" s="527" customFormat="1" ht="17.100000000000001" customHeight="1">
      <c r="A116" s="539">
        <v>20114</v>
      </c>
      <c r="B116" s="540" t="s">
        <v>463</v>
      </c>
      <c r="C116" s="659"/>
    </row>
    <row r="117" spans="1:3" s="527" customFormat="1" ht="17.100000000000001" customHeight="1">
      <c r="A117" s="539">
        <v>2011401</v>
      </c>
      <c r="B117" s="539" t="s">
        <v>396</v>
      </c>
      <c r="C117" s="659"/>
    </row>
    <row r="118" spans="1:3" s="527" customFormat="1" ht="17.100000000000001" customHeight="1">
      <c r="A118" s="539">
        <v>2011402</v>
      </c>
      <c r="B118" s="539" t="s">
        <v>397</v>
      </c>
      <c r="C118" s="659"/>
    </row>
    <row r="119" spans="1:3" s="527" customFormat="1" ht="17.100000000000001" customHeight="1">
      <c r="A119" s="539">
        <v>2011404</v>
      </c>
      <c r="B119" s="539" t="s">
        <v>464</v>
      </c>
      <c r="C119" s="659"/>
    </row>
    <row r="120" spans="1:3" s="527" customFormat="1" ht="17.100000000000001" customHeight="1">
      <c r="A120" s="539">
        <v>2011405</v>
      </c>
      <c r="B120" s="539" t="s">
        <v>465</v>
      </c>
      <c r="C120" s="659"/>
    </row>
    <row r="121" spans="1:3" s="527" customFormat="1" ht="17.100000000000001" customHeight="1">
      <c r="A121" s="539">
        <v>2011409</v>
      </c>
      <c r="B121" s="539" t="s">
        <v>466</v>
      </c>
      <c r="C121" s="659"/>
    </row>
    <row r="122" spans="1:3" s="527" customFormat="1" ht="17.100000000000001" customHeight="1">
      <c r="A122" s="539">
        <v>2011410</v>
      </c>
      <c r="B122" s="539" t="s">
        <v>467</v>
      </c>
      <c r="C122" s="659"/>
    </row>
    <row r="123" spans="1:3" s="528" customFormat="1" ht="17.100000000000001" customHeight="1">
      <c r="A123" s="539">
        <v>2011450</v>
      </c>
      <c r="B123" s="539" t="s">
        <v>404</v>
      </c>
      <c r="C123" s="659"/>
    </row>
    <row r="124" spans="1:3" s="527" customFormat="1" ht="17.100000000000001" customHeight="1">
      <c r="A124" s="539">
        <v>2011499</v>
      </c>
      <c r="B124" s="539" t="s">
        <v>468</v>
      </c>
      <c r="C124" s="659"/>
    </row>
    <row r="125" spans="1:3" s="527" customFormat="1" ht="17.100000000000001" customHeight="1">
      <c r="A125" s="539">
        <v>20123</v>
      </c>
      <c r="B125" s="540" t="s">
        <v>469</v>
      </c>
      <c r="C125" s="659"/>
    </row>
    <row r="126" spans="1:3" s="527" customFormat="1" ht="17.100000000000001" customHeight="1">
      <c r="A126" s="539">
        <v>2012301</v>
      </c>
      <c r="B126" s="539" t="s">
        <v>396</v>
      </c>
      <c r="C126" s="659"/>
    </row>
    <row r="127" spans="1:3" s="527" customFormat="1" ht="17.100000000000001" customHeight="1">
      <c r="A127" s="539">
        <v>2012302</v>
      </c>
      <c r="B127" s="539" t="s">
        <v>397</v>
      </c>
      <c r="C127" s="659"/>
    </row>
    <row r="128" spans="1:3" s="527" customFormat="1" ht="17.100000000000001" customHeight="1">
      <c r="A128" s="539">
        <v>2012304</v>
      </c>
      <c r="B128" s="539" t="s">
        <v>470</v>
      </c>
      <c r="C128" s="659"/>
    </row>
    <row r="129" spans="1:3" s="527" customFormat="1" ht="17.100000000000001" customHeight="1">
      <c r="A129" s="539">
        <v>2012350</v>
      </c>
      <c r="B129" s="539" t="s">
        <v>404</v>
      </c>
      <c r="C129" s="659"/>
    </row>
    <row r="130" spans="1:3" s="527" customFormat="1" ht="17.100000000000001" customHeight="1">
      <c r="A130" s="539">
        <v>2012399</v>
      </c>
      <c r="B130" s="539" t="s">
        <v>471</v>
      </c>
      <c r="C130" s="660"/>
    </row>
    <row r="131" spans="1:3" s="527" customFormat="1" ht="17.100000000000001" customHeight="1">
      <c r="A131" s="539">
        <v>20125</v>
      </c>
      <c r="B131" s="540" t="s">
        <v>472</v>
      </c>
      <c r="C131" s="659"/>
    </row>
    <row r="132" spans="1:3" s="527" customFormat="1" ht="17.100000000000001" customHeight="1">
      <c r="A132" s="539">
        <v>2012501</v>
      </c>
      <c r="B132" s="539" t="s">
        <v>396</v>
      </c>
      <c r="C132" s="659"/>
    </row>
    <row r="133" spans="1:3" s="527" customFormat="1" ht="17.100000000000001" customHeight="1">
      <c r="A133" s="539">
        <v>2012502</v>
      </c>
      <c r="B133" s="539" t="s">
        <v>397</v>
      </c>
      <c r="C133" s="659"/>
    </row>
    <row r="134" spans="1:3" s="527" customFormat="1" ht="17.100000000000001" customHeight="1">
      <c r="A134" s="539">
        <v>2012504</v>
      </c>
      <c r="B134" s="539" t="s">
        <v>473</v>
      </c>
      <c r="C134" s="659"/>
    </row>
    <row r="135" spans="1:3" s="527" customFormat="1" ht="17.100000000000001" customHeight="1">
      <c r="A135" s="539">
        <v>2012505</v>
      </c>
      <c r="B135" s="539" t="s">
        <v>474</v>
      </c>
      <c r="C135" s="659"/>
    </row>
    <row r="136" spans="1:3" s="527" customFormat="1" ht="17.100000000000001" customHeight="1">
      <c r="A136" s="539">
        <v>2012550</v>
      </c>
      <c r="B136" s="539" t="s">
        <v>404</v>
      </c>
      <c r="C136" s="659"/>
    </row>
    <row r="137" spans="1:3" s="527" customFormat="1" ht="17.100000000000001" customHeight="1">
      <c r="A137" s="539">
        <v>2012599</v>
      </c>
      <c r="B137" s="539" t="s">
        <v>475</v>
      </c>
      <c r="C137" s="659"/>
    </row>
    <row r="138" spans="1:3" s="527" customFormat="1" ht="17.100000000000001" customHeight="1">
      <c r="A138" s="539">
        <v>20126</v>
      </c>
      <c r="B138" s="540" t="s">
        <v>476</v>
      </c>
      <c r="C138" s="659">
        <f>SUM(C139:C143)</f>
        <v>171</v>
      </c>
    </row>
    <row r="139" spans="1:3" s="527" customFormat="1" ht="17.100000000000001" customHeight="1">
      <c r="A139" s="539">
        <v>2012601</v>
      </c>
      <c r="B139" s="539" t="s">
        <v>396</v>
      </c>
      <c r="C139" s="660"/>
    </row>
    <row r="140" spans="1:3" s="528" customFormat="1" ht="17.100000000000001" customHeight="1">
      <c r="A140" s="539">
        <v>2012602</v>
      </c>
      <c r="B140" s="539" t="s">
        <v>397</v>
      </c>
      <c r="C140" s="660"/>
    </row>
    <row r="141" spans="1:3" s="527" customFormat="1" ht="17.100000000000001" customHeight="1">
      <c r="A141" s="539">
        <v>2012603</v>
      </c>
      <c r="B141" s="539" t="s">
        <v>398</v>
      </c>
      <c r="C141" s="660"/>
    </row>
    <row r="142" spans="1:3" s="527" customFormat="1" ht="17.100000000000001" customHeight="1">
      <c r="A142" s="539">
        <v>2012604</v>
      </c>
      <c r="B142" s="539" t="s">
        <v>477</v>
      </c>
      <c r="C142" s="660">
        <v>169</v>
      </c>
    </row>
    <row r="143" spans="1:3" s="527" customFormat="1" ht="17.100000000000001" customHeight="1">
      <c r="A143" s="539">
        <v>2012699</v>
      </c>
      <c r="B143" s="539" t="s">
        <v>478</v>
      </c>
      <c r="C143" s="660">
        <v>2</v>
      </c>
    </row>
    <row r="144" spans="1:3" s="527" customFormat="1" ht="17.100000000000001" customHeight="1">
      <c r="A144" s="539">
        <v>20128</v>
      </c>
      <c r="B144" s="540" t="s">
        <v>479</v>
      </c>
      <c r="C144" s="659">
        <f>SUM(C145:C150)</f>
        <v>0</v>
      </c>
    </row>
    <row r="145" spans="1:3" s="527" customFormat="1" ht="17.100000000000001" customHeight="1">
      <c r="A145" s="539">
        <v>2012801</v>
      </c>
      <c r="B145" s="539" t="s">
        <v>396</v>
      </c>
      <c r="C145" s="660"/>
    </row>
    <row r="146" spans="1:3" s="527" customFormat="1" ht="17.100000000000001" customHeight="1">
      <c r="A146" s="539">
        <v>2012802</v>
      </c>
      <c r="B146" s="539" t="s">
        <v>397</v>
      </c>
      <c r="C146" s="660"/>
    </row>
    <row r="147" spans="1:3" s="527" customFormat="1" ht="17.100000000000001" customHeight="1">
      <c r="A147" s="539">
        <v>2012803</v>
      </c>
      <c r="B147" s="539" t="s">
        <v>398</v>
      </c>
      <c r="C147" s="659"/>
    </row>
    <row r="148" spans="1:3" s="527" customFormat="1" ht="17.100000000000001" customHeight="1">
      <c r="A148" s="539">
        <v>2012804</v>
      </c>
      <c r="B148" s="539" t="s">
        <v>409</v>
      </c>
      <c r="C148" s="659"/>
    </row>
    <row r="149" spans="1:3" s="527" customFormat="1" ht="17.100000000000001" customHeight="1">
      <c r="A149" s="539">
        <v>2012850</v>
      </c>
      <c r="B149" s="539" t="s">
        <v>404</v>
      </c>
      <c r="C149" s="659"/>
    </row>
    <row r="150" spans="1:3" s="527" customFormat="1" ht="17.100000000000001" customHeight="1">
      <c r="A150" s="539">
        <v>2012899</v>
      </c>
      <c r="B150" s="539" t="s">
        <v>480</v>
      </c>
      <c r="C150" s="659"/>
    </row>
    <row r="151" spans="1:3" s="527" customFormat="1" ht="17.100000000000001" customHeight="1">
      <c r="A151" s="539">
        <v>20129</v>
      </c>
      <c r="B151" s="540" t="s">
        <v>481</v>
      </c>
      <c r="C151" s="659">
        <f>SUM(C152:C157)</f>
        <v>261</v>
      </c>
    </row>
    <row r="152" spans="1:3" s="527" customFormat="1" ht="17.100000000000001" customHeight="1">
      <c r="A152" s="539">
        <v>2012901</v>
      </c>
      <c r="B152" s="539" t="s">
        <v>396</v>
      </c>
      <c r="C152" s="660">
        <v>156</v>
      </c>
    </row>
    <row r="153" spans="1:3" s="527" customFormat="1" ht="17.100000000000001" customHeight="1">
      <c r="A153" s="539">
        <v>2012902</v>
      </c>
      <c r="B153" s="539" t="s">
        <v>397</v>
      </c>
      <c r="C153" s="660"/>
    </row>
    <row r="154" spans="1:3" s="527" customFormat="1" ht="17.100000000000001" customHeight="1">
      <c r="A154" s="539">
        <v>2012903</v>
      </c>
      <c r="B154" s="539" t="s">
        <v>398</v>
      </c>
      <c r="C154" s="660"/>
    </row>
    <row r="155" spans="1:3" s="527" customFormat="1" ht="17.100000000000001" customHeight="1">
      <c r="A155" s="539">
        <v>2012906</v>
      </c>
      <c r="B155" s="539" t="s">
        <v>482</v>
      </c>
      <c r="C155" s="660">
        <v>83</v>
      </c>
    </row>
    <row r="156" spans="1:3" s="527" customFormat="1" ht="17.100000000000001" customHeight="1">
      <c r="A156" s="539">
        <v>2012950</v>
      </c>
      <c r="B156" s="539" t="s">
        <v>404</v>
      </c>
      <c r="C156" s="660"/>
    </row>
    <row r="157" spans="1:3" s="527" customFormat="1" ht="17.100000000000001" customHeight="1">
      <c r="A157" s="539">
        <v>2012999</v>
      </c>
      <c r="B157" s="539" t="s">
        <v>483</v>
      </c>
      <c r="C157" s="660">
        <v>22</v>
      </c>
    </row>
    <row r="158" spans="1:3" s="527" customFormat="1" ht="17.100000000000001" customHeight="1">
      <c r="A158" s="539">
        <v>20131</v>
      </c>
      <c r="B158" s="540" t="s">
        <v>484</v>
      </c>
      <c r="C158" s="659">
        <f>SUM(C159:C164)</f>
        <v>1395</v>
      </c>
    </row>
    <row r="159" spans="1:3" s="528" customFormat="1" ht="17.100000000000001" customHeight="1">
      <c r="A159" s="539">
        <v>2013101</v>
      </c>
      <c r="B159" s="539" t="s">
        <v>396</v>
      </c>
      <c r="C159" s="660">
        <v>925</v>
      </c>
    </row>
    <row r="160" spans="1:3" s="527" customFormat="1" ht="17.100000000000001" customHeight="1">
      <c r="A160" s="539">
        <v>2013102</v>
      </c>
      <c r="B160" s="539" t="s">
        <v>397</v>
      </c>
      <c r="C160" s="660">
        <v>350</v>
      </c>
    </row>
    <row r="161" spans="1:3" s="527" customFormat="1" ht="17.100000000000001" customHeight="1">
      <c r="A161" s="539">
        <v>2013103</v>
      </c>
      <c r="B161" s="539" t="s">
        <v>398</v>
      </c>
      <c r="C161" s="660"/>
    </row>
    <row r="162" spans="1:3" s="527" customFormat="1" ht="17.100000000000001" customHeight="1">
      <c r="A162" s="539">
        <v>2013105</v>
      </c>
      <c r="B162" s="539" t="s">
        <v>485</v>
      </c>
      <c r="C162" s="660">
        <v>31</v>
      </c>
    </row>
    <row r="163" spans="1:3" s="527" customFormat="1" ht="17.100000000000001" customHeight="1">
      <c r="A163" s="539">
        <v>2013150</v>
      </c>
      <c r="B163" s="539" t="s">
        <v>404</v>
      </c>
      <c r="C163" s="660">
        <v>89</v>
      </c>
    </row>
    <row r="164" spans="1:3" s="527" customFormat="1" ht="17.100000000000001" customHeight="1">
      <c r="A164" s="539">
        <v>2013199</v>
      </c>
      <c r="B164" s="539" t="s">
        <v>486</v>
      </c>
      <c r="C164" s="660"/>
    </row>
    <row r="165" spans="1:3" s="527" customFormat="1" ht="17.100000000000001" customHeight="1">
      <c r="A165" s="539">
        <v>20132</v>
      </c>
      <c r="B165" s="540" t="s">
        <v>487</v>
      </c>
      <c r="C165" s="659">
        <f>SUM(C166:C171)</f>
        <v>1187</v>
      </c>
    </row>
    <row r="166" spans="1:3" s="527" customFormat="1" ht="17.100000000000001" customHeight="1">
      <c r="A166" s="539">
        <v>2013201</v>
      </c>
      <c r="B166" s="539" t="s">
        <v>396</v>
      </c>
      <c r="C166" s="660">
        <v>464</v>
      </c>
    </row>
    <row r="167" spans="1:3" s="527" customFormat="1" ht="17.100000000000001" customHeight="1">
      <c r="A167" s="539">
        <v>2013202</v>
      </c>
      <c r="B167" s="539" t="s">
        <v>397</v>
      </c>
      <c r="C167" s="660">
        <v>658</v>
      </c>
    </row>
    <row r="168" spans="1:3" s="527" customFormat="1" ht="17.100000000000001" customHeight="1">
      <c r="A168" s="539">
        <v>2013203</v>
      </c>
      <c r="B168" s="539" t="s">
        <v>398</v>
      </c>
      <c r="C168" s="660"/>
    </row>
    <row r="169" spans="1:3" s="527" customFormat="1" ht="17.100000000000001" customHeight="1">
      <c r="A169" s="539">
        <v>2013204</v>
      </c>
      <c r="B169" s="539" t="s">
        <v>488</v>
      </c>
      <c r="C169" s="660"/>
    </row>
    <row r="170" spans="1:3" s="527" customFormat="1" ht="17.100000000000001" customHeight="1">
      <c r="A170" s="539">
        <v>2013250</v>
      </c>
      <c r="B170" s="539" t="s">
        <v>404</v>
      </c>
      <c r="C170" s="660"/>
    </row>
    <row r="171" spans="1:3" s="527" customFormat="1" ht="17.100000000000001" customHeight="1">
      <c r="A171" s="539">
        <v>2013299</v>
      </c>
      <c r="B171" s="539" t="s">
        <v>489</v>
      </c>
      <c r="C171" s="660">
        <v>65</v>
      </c>
    </row>
    <row r="172" spans="1:3" s="527" customFormat="1" ht="17.100000000000001" customHeight="1">
      <c r="A172" s="539">
        <v>20133</v>
      </c>
      <c r="B172" s="540" t="s">
        <v>490</v>
      </c>
      <c r="C172" s="659">
        <f>SUM(C173:C178)</f>
        <v>1457</v>
      </c>
    </row>
    <row r="173" spans="1:3" s="527" customFormat="1" ht="17.100000000000001" customHeight="1">
      <c r="A173" s="539">
        <v>2013301</v>
      </c>
      <c r="B173" s="539" t="s">
        <v>396</v>
      </c>
      <c r="C173" s="660">
        <v>257</v>
      </c>
    </row>
    <row r="174" spans="1:3" s="527" customFormat="1" ht="17.100000000000001" customHeight="1">
      <c r="A174" s="539">
        <v>2013302</v>
      </c>
      <c r="B174" s="539" t="s">
        <v>397</v>
      </c>
      <c r="C174" s="660">
        <v>510</v>
      </c>
    </row>
    <row r="175" spans="1:3" s="527" customFormat="1" ht="17.100000000000001" customHeight="1">
      <c r="A175" s="539">
        <v>2013303</v>
      </c>
      <c r="B175" s="539" t="s">
        <v>398</v>
      </c>
      <c r="C175" s="660"/>
    </row>
    <row r="176" spans="1:3" s="527" customFormat="1" ht="17.100000000000001" customHeight="1">
      <c r="A176" s="539">
        <v>2013304</v>
      </c>
      <c r="B176" s="539" t="s">
        <v>491</v>
      </c>
      <c r="C176" s="660">
        <v>50</v>
      </c>
    </row>
    <row r="177" spans="1:3" s="527" customFormat="1" ht="17.100000000000001" customHeight="1">
      <c r="A177" s="539">
        <v>2013350</v>
      </c>
      <c r="B177" s="539" t="s">
        <v>404</v>
      </c>
      <c r="C177" s="660">
        <v>464</v>
      </c>
    </row>
    <row r="178" spans="1:3" s="527" customFormat="1" ht="17.100000000000001" customHeight="1">
      <c r="A178" s="539">
        <v>2013399</v>
      </c>
      <c r="B178" s="539" t="s">
        <v>492</v>
      </c>
      <c r="C178" s="660">
        <v>176</v>
      </c>
    </row>
    <row r="179" spans="1:3" s="527" customFormat="1" ht="17.100000000000001" customHeight="1">
      <c r="A179" s="539">
        <v>20134</v>
      </c>
      <c r="B179" s="540" t="s">
        <v>493</v>
      </c>
      <c r="C179" s="659">
        <f>SUM(C180:C185)</f>
        <v>419</v>
      </c>
    </row>
    <row r="180" spans="1:3" s="528" customFormat="1" ht="17.100000000000001" customHeight="1">
      <c r="A180" s="539">
        <v>2013401</v>
      </c>
      <c r="B180" s="539" t="s">
        <v>396</v>
      </c>
      <c r="C180" s="660">
        <v>332</v>
      </c>
    </row>
    <row r="181" spans="1:3" s="527" customFormat="1" ht="17.100000000000001" customHeight="1">
      <c r="A181" s="539">
        <v>2013402</v>
      </c>
      <c r="B181" s="539" t="s">
        <v>397</v>
      </c>
      <c r="C181" s="660">
        <v>87</v>
      </c>
    </row>
    <row r="182" spans="1:3" s="527" customFormat="1" ht="17.100000000000001" customHeight="1">
      <c r="A182" s="539">
        <v>2013404</v>
      </c>
      <c r="B182" s="539" t="s">
        <v>494</v>
      </c>
      <c r="C182" s="660"/>
    </row>
    <row r="183" spans="1:3" s="527" customFormat="1" ht="17.100000000000001" customHeight="1">
      <c r="A183" s="539">
        <v>2013405</v>
      </c>
      <c r="B183" s="539" t="s">
        <v>495</v>
      </c>
      <c r="C183" s="660"/>
    </row>
    <row r="184" spans="1:3" s="527" customFormat="1" ht="17.100000000000001" customHeight="1">
      <c r="A184" s="539">
        <v>2013450</v>
      </c>
      <c r="B184" s="539" t="s">
        <v>404</v>
      </c>
      <c r="C184" s="660"/>
    </row>
    <row r="185" spans="1:3" s="527" customFormat="1" ht="17.100000000000001" customHeight="1">
      <c r="A185" s="539">
        <v>2013499</v>
      </c>
      <c r="B185" s="539" t="s">
        <v>496</v>
      </c>
      <c r="C185" s="659"/>
    </row>
    <row r="186" spans="1:3" s="527" customFormat="1" ht="17.100000000000001" customHeight="1">
      <c r="A186" s="539">
        <v>20135</v>
      </c>
      <c r="B186" s="540" t="s">
        <v>497</v>
      </c>
      <c r="C186" s="659"/>
    </row>
    <row r="187" spans="1:3" s="527" customFormat="1" ht="17.100000000000001" customHeight="1">
      <c r="A187" s="539">
        <v>2013501</v>
      </c>
      <c r="B187" s="539" t="s">
        <v>396</v>
      </c>
      <c r="C187" s="659"/>
    </row>
    <row r="188" spans="1:3" s="527" customFormat="1" ht="17.100000000000001" customHeight="1">
      <c r="A188" s="539">
        <v>2013502</v>
      </c>
      <c r="B188" s="539" t="s">
        <v>397</v>
      </c>
      <c r="C188" s="659"/>
    </row>
    <row r="189" spans="1:3" s="527" customFormat="1" ht="17.100000000000001" customHeight="1">
      <c r="A189" s="539">
        <v>2013550</v>
      </c>
      <c r="B189" s="539" t="s">
        <v>404</v>
      </c>
      <c r="C189" s="659"/>
    </row>
    <row r="190" spans="1:3" s="527" customFormat="1" ht="17.100000000000001" customHeight="1">
      <c r="A190" s="539">
        <v>2013599</v>
      </c>
      <c r="B190" s="539" t="s">
        <v>498</v>
      </c>
      <c r="C190" s="659"/>
    </row>
    <row r="191" spans="1:3" s="527" customFormat="1" ht="17.100000000000001" customHeight="1">
      <c r="A191" s="539">
        <v>20136</v>
      </c>
      <c r="B191" s="540" t="s">
        <v>499</v>
      </c>
      <c r="C191" s="542"/>
    </row>
    <row r="192" spans="1:3" s="527" customFormat="1" ht="17.100000000000001" customHeight="1">
      <c r="A192" s="539">
        <v>2013601</v>
      </c>
      <c r="B192" s="539" t="s">
        <v>396</v>
      </c>
      <c r="C192" s="543"/>
    </row>
    <row r="193" spans="1:3" s="527" customFormat="1" ht="17.100000000000001" customHeight="1">
      <c r="A193" s="539">
        <v>2013602</v>
      </c>
      <c r="B193" s="539" t="s">
        <v>397</v>
      </c>
      <c r="C193" s="543"/>
    </row>
    <row r="194" spans="1:3" s="527" customFormat="1" ht="17.100000000000001" customHeight="1">
      <c r="A194" s="539">
        <v>2013650</v>
      </c>
      <c r="B194" s="539" t="s">
        <v>404</v>
      </c>
      <c r="C194" s="543"/>
    </row>
    <row r="195" spans="1:3" s="527" customFormat="1" ht="17.100000000000001" customHeight="1">
      <c r="A195" s="539">
        <v>2013699</v>
      </c>
      <c r="B195" s="539" t="s">
        <v>500</v>
      </c>
      <c r="C195" s="543"/>
    </row>
    <row r="196" spans="1:3" s="527" customFormat="1" ht="17.100000000000001" customHeight="1">
      <c r="A196" s="539">
        <v>20137</v>
      </c>
      <c r="B196" s="540" t="s">
        <v>501</v>
      </c>
      <c r="C196" s="542"/>
    </row>
    <row r="197" spans="1:3" s="527" customFormat="1" ht="17.100000000000001" customHeight="1">
      <c r="A197" s="539">
        <v>2013701</v>
      </c>
      <c r="B197" s="539" t="s">
        <v>396</v>
      </c>
      <c r="C197" s="543"/>
    </row>
    <row r="198" spans="1:3" s="527" customFormat="1" ht="17.100000000000001" customHeight="1">
      <c r="A198" s="539">
        <v>2013702</v>
      </c>
      <c r="B198" s="539" t="s">
        <v>397</v>
      </c>
      <c r="C198" s="543"/>
    </row>
    <row r="199" spans="1:3" s="527" customFormat="1" ht="17.100000000000001" customHeight="1">
      <c r="A199" s="539">
        <v>2013703</v>
      </c>
      <c r="B199" s="539" t="s">
        <v>398</v>
      </c>
      <c r="C199" s="543"/>
    </row>
    <row r="200" spans="1:3" s="527" customFormat="1" ht="17.100000000000001" customHeight="1">
      <c r="A200" s="539">
        <v>2013704</v>
      </c>
      <c r="B200" s="539" t="s">
        <v>502</v>
      </c>
      <c r="C200" s="543"/>
    </row>
    <row r="201" spans="1:3" s="527" customFormat="1" ht="17.100000000000001" customHeight="1">
      <c r="A201" s="539">
        <v>2013750</v>
      </c>
      <c r="B201" s="539" t="s">
        <v>404</v>
      </c>
      <c r="C201" s="543"/>
    </row>
    <row r="202" spans="1:3" s="527" customFormat="1" ht="17.100000000000001" customHeight="1">
      <c r="A202" s="539">
        <v>2013799</v>
      </c>
      <c r="B202" s="539" t="s">
        <v>503</v>
      </c>
      <c r="C202" s="543"/>
    </row>
    <row r="203" spans="1:3" s="527" customFormat="1" ht="17.100000000000001" customHeight="1">
      <c r="A203" s="539">
        <v>20138</v>
      </c>
      <c r="B203" s="540" t="s">
        <v>504</v>
      </c>
      <c r="C203" s="659">
        <f>SUM(C204:C217)</f>
        <v>1772</v>
      </c>
    </row>
    <row r="204" spans="1:3" s="527" customFormat="1" ht="17.100000000000001" customHeight="1">
      <c r="A204" s="539">
        <v>2013801</v>
      </c>
      <c r="B204" s="539" t="s">
        <v>396</v>
      </c>
      <c r="C204" s="660">
        <v>1113</v>
      </c>
    </row>
    <row r="205" spans="1:3" s="527" customFormat="1" ht="17.100000000000001" customHeight="1">
      <c r="A205" s="539">
        <v>2013802</v>
      </c>
      <c r="B205" s="539" t="s">
        <v>397</v>
      </c>
      <c r="C205" s="660">
        <v>579</v>
      </c>
    </row>
    <row r="206" spans="1:3" s="527" customFormat="1" ht="17.100000000000001" customHeight="1">
      <c r="A206" s="539">
        <v>2013803</v>
      </c>
      <c r="B206" s="539" t="s">
        <v>398</v>
      </c>
      <c r="C206" s="660"/>
    </row>
    <row r="207" spans="1:3" s="527" customFormat="1" ht="17.100000000000001" customHeight="1">
      <c r="A207" s="539">
        <v>2013804</v>
      </c>
      <c r="B207" s="539" t="s">
        <v>505</v>
      </c>
      <c r="C207" s="660"/>
    </row>
    <row r="208" spans="1:3" s="527" customFormat="1" ht="17.100000000000001" customHeight="1">
      <c r="A208" s="539">
        <v>2013805</v>
      </c>
      <c r="B208" s="539" t="s">
        <v>506</v>
      </c>
      <c r="C208" s="660"/>
    </row>
    <row r="209" spans="1:3" s="527" customFormat="1" ht="17.100000000000001" customHeight="1">
      <c r="A209" s="539">
        <v>2013808</v>
      </c>
      <c r="B209" s="539" t="s">
        <v>436</v>
      </c>
      <c r="C209" s="660">
        <v>80</v>
      </c>
    </row>
    <row r="210" spans="1:3" s="527" customFormat="1" ht="17.100000000000001" customHeight="1">
      <c r="A210" s="539">
        <v>2013810</v>
      </c>
      <c r="B210" s="539" t="s">
        <v>507</v>
      </c>
      <c r="C210" s="660"/>
    </row>
    <row r="211" spans="1:3" s="527" customFormat="1" ht="17.100000000000001" customHeight="1">
      <c r="A211" s="539">
        <v>2013812</v>
      </c>
      <c r="B211" s="539" t="s">
        <v>508</v>
      </c>
      <c r="C211" s="660"/>
    </row>
    <row r="212" spans="1:3" s="527" customFormat="1" ht="17.100000000000001" customHeight="1">
      <c r="A212" s="539">
        <v>2013813</v>
      </c>
      <c r="B212" s="539" t="s">
        <v>509</v>
      </c>
      <c r="C212" s="660"/>
    </row>
    <row r="213" spans="1:3" s="527" customFormat="1" ht="17.100000000000001" customHeight="1">
      <c r="A213" s="539">
        <v>2013814</v>
      </c>
      <c r="B213" s="539" t="s">
        <v>510</v>
      </c>
      <c r="C213" s="660"/>
    </row>
    <row r="214" spans="1:3" s="527" customFormat="1" ht="17.100000000000001" customHeight="1">
      <c r="A214" s="539">
        <v>2013815</v>
      </c>
      <c r="B214" s="539" t="s">
        <v>511</v>
      </c>
      <c r="C214" s="660"/>
    </row>
    <row r="215" spans="1:3" s="527" customFormat="1" ht="17.100000000000001" customHeight="1">
      <c r="A215" s="539">
        <v>2013816</v>
      </c>
      <c r="B215" s="539" t="s">
        <v>512</v>
      </c>
      <c r="C215" s="660"/>
    </row>
    <row r="216" spans="1:3" s="527" customFormat="1" ht="17.100000000000001" customHeight="1">
      <c r="A216" s="539">
        <v>2013850</v>
      </c>
      <c r="B216" s="539" t="s">
        <v>404</v>
      </c>
      <c r="C216" s="660"/>
    </row>
    <row r="217" spans="1:3" s="527" customFormat="1" ht="17.100000000000001" customHeight="1">
      <c r="A217" s="539">
        <v>2013899</v>
      </c>
      <c r="B217" s="539" t="s">
        <v>513</v>
      </c>
      <c r="C217" s="660"/>
    </row>
    <row r="218" spans="1:3" s="527" customFormat="1" ht="17.100000000000001" customHeight="1">
      <c r="A218" s="539">
        <v>20199</v>
      </c>
      <c r="B218" s="540" t="s">
        <v>514</v>
      </c>
      <c r="C218" s="659"/>
    </row>
    <row r="219" spans="1:3" s="527" customFormat="1" ht="17.100000000000001" customHeight="1">
      <c r="A219" s="539">
        <v>2019901</v>
      </c>
      <c r="B219" s="539" t="s">
        <v>515</v>
      </c>
      <c r="C219" s="659"/>
    </row>
    <row r="220" spans="1:3" s="527" customFormat="1" ht="17.100000000000001" customHeight="1">
      <c r="A220" s="539">
        <v>2019999</v>
      </c>
      <c r="B220" s="539" t="s">
        <v>516</v>
      </c>
      <c r="C220" s="659"/>
    </row>
    <row r="221" spans="1:3" s="527" customFormat="1" ht="17.100000000000001" customHeight="1">
      <c r="A221" s="539">
        <v>203</v>
      </c>
      <c r="B221" s="540" t="s">
        <v>517</v>
      </c>
      <c r="C221" s="659">
        <f>C222+C224+C234</f>
        <v>0</v>
      </c>
    </row>
    <row r="222" spans="1:3" s="527" customFormat="1" ht="17.100000000000001" customHeight="1">
      <c r="A222" s="539">
        <v>20305</v>
      </c>
      <c r="B222" s="540" t="s">
        <v>518</v>
      </c>
      <c r="C222" s="659"/>
    </row>
    <row r="223" spans="1:3" s="527" customFormat="1" ht="17.100000000000001" customHeight="1">
      <c r="A223" s="539">
        <v>2030501</v>
      </c>
      <c r="B223" s="539" t="s">
        <v>519</v>
      </c>
      <c r="C223" s="659"/>
    </row>
    <row r="224" spans="1:3" s="527" customFormat="1" ht="17.100000000000001" customHeight="1">
      <c r="A224" s="539">
        <v>20306</v>
      </c>
      <c r="B224" s="540" t="s">
        <v>520</v>
      </c>
      <c r="C224" s="659"/>
    </row>
    <row r="225" spans="1:3" s="527" customFormat="1" ht="17.100000000000001" customHeight="1">
      <c r="A225" s="539">
        <v>2030601</v>
      </c>
      <c r="B225" s="539" t="s">
        <v>521</v>
      </c>
      <c r="C225" s="659"/>
    </row>
    <row r="226" spans="1:3" s="527" customFormat="1" ht="17.100000000000001" customHeight="1">
      <c r="A226" s="539">
        <v>2030602</v>
      </c>
      <c r="B226" s="539" t="s">
        <v>522</v>
      </c>
      <c r="C226" s="659"/>
    </row>
    <row r="227" spans="1:3" s="527" customFormat="1" ht="17.100000000000001" customHeight="1">
      <c r="A227" s="539">
        <v>2030603</v>
      </c>
      <c r="B227" s="539" t="s">
        <v>523</v>
      </c>
      <c r="C227" s="659"/>
    </row>
    <row r="228" spans="1:3" s="527" customFormat="1" ht="17.100000000000001" customHeight="1">
      <c r="A228" s="539">
        <v>2030604</v>
      </c>
      <c r="B228" s="539" t="s">
        <v>524</v>
      </c>
      <c r="C228" s="659"/>
    </row>
    <row r="229" spans="1:3" s="527" customFormat="1" ht="17.100000000000001" customHeight="1">
      <c r="A229" s="539">
        <v>2030605</v>
      </c>
      <c r="B229" s="539" t="s">
        <v>525</v>
      </c>
      <c r="C229" s="659"/>
    </row>
    <row r="230" spans="1:3" s="527" customFormat="1" ht="17.100000000000001" customHeight="1">
      <c r="A230" s="539">
        <v>2030606</v>
      </c>
      <c r="B230" s="539" t="s">
        <v>526</v>
      </c>
      <c r="C230" s="659"/>
    </row>
    <row r="231" spans="1:3" s="527" customFormat="1" ht="17.100000000000001" customHeight="1">
      <c r="A231" s="539">
        <v>2030607</v>
      </c>
      <c r="B231" s="539" t="s">
        <v>527</v>
      </c>
      <c r="C231" s="659"/>
    </row>
    <row r="232" spans="1:3" s="527" customFormat="1" ht="17.100000000000001" customHeight="1">
      <c r="A232" s="539">
        <v>2030608</v>
      </c>
      <c r="B232" s="539" t="s">
        <v>528</v>
      </c>
      <c r="C232" s="659"/>
    </row>
    <row r="233" spans="1:3" s="527" customFormat="1" ht="17.100000000000001" customHeight="1">
      <c r="A233" s="539">
        <v>2030699</v>
      </c>
      <c r="B233" s="539" t="s">
        <v>529</v>
      </c>
      <c r="C233" s="659"/>
    </row>
    <row r="234" spans="1:3" s="527" customFormat="1" ht="17.100000000000001" customHeight="1">
      <c r="A234" s="539">
        <v>20399</v>
      </c>
      <c r="B234" s="540" t="s">
        <v>530</v>
      </c>
      <c r="C234" s="659"/>
    </row>
    <row r="235" spans="1:3" s="528" customFormat="1" ht="17.100000000000001" customHeight="1">
      <c r="A235" s="539">
        <v>2039999</v>
      </c>
      <c r="B235" s="539" t="s">
        <v>531</v>
      </c>
      <c r="C235" s="659"/>
    </row>
    <row r="236" spans="1:3" s="527" customFormat="1" ht="17.100000000000001" customHeight="1">
      <c r="A236" s="539">
        <v>204</v>
      </c>
      <c r="B236" s="540" t="s">
        <v>532</v>
      </c>
      <c r="C236" s="659">
        <f>C237+C240+C251+C258+C266+C289+C298+C307+C311+C313+C275</f>
        <v>13949</v>
      </c>
    </row>
    <row r="237" spans="1:3" s="527" customFormat="1" ht="17.100000000000001" customHeight="1">
      <c r="A237" s="539">
        <v>20401</v>
      </c>
      <c r="B237" s="540" t="s">
        <v>533</v>
      </c>
      <c r="C237" s="659"/>
    </row>
    <row r="238" spans="1:3" s="527" customFormat="1" ht="17.100000000000001" customHeight="1">
      <c r="A238" s="539">
        <v>2040101</v>
      </c>
      <c r="B238" s="539" t="s">
        <v>534</v>
      </c>
      <c r="C238" s="659"/>
    </row>
    <row r="239" spans="1:3" s="527" customFormat="1" ht="17.100000000000001" customHeight="1">
      <c r="A239" s="539">
        <v>2040199</v>
      </c>
      <c r="B239" s="539" t="s">
        <v>535</v>
      </c>
      <c r="C239" s="659"/>
    </row>
    <row r="240" spans="1:3" s="527" customFormat="1" ht="17.100000000000001" customHeight="1">
      <c r="A240" s="539">
        <v>20402</v>
      </c>
      <c r="B240" s="540" t="s">
        <v>536</v>
      </c>
      <c r="C240" s="659">
        <f>SUM(C241:C250)</f>
        <v>13294</v>
      </c>
    </row>
    <row r="241" spans="1:3" s="527" customFormat="1" ht="17.100000000000001" customHeight="1">
      <c r="A241" s="539">
        <v>2040201</v>
      </c>
      <c r="B241" s="539" t="s">
        <v>396</v>
      </c>
      <c r="C241" s="660">
        <v>745</v>
      </c>
    </row>
    <row r="242" spans="1:3" s="527" customFormat="1" ht="17.100000000000001" customHeight="1">
      <c r="A242" s="539">
        <v>2040202</v>
      </c>
      <c r="B242" s="539" t="s">
        <v>397</v>
      </c>
      <c r="C242" s="660">
        <v>9352</v>
      </c>
    </row>
    <row r="243" spans="1:3" s="527" customFormat="1" ht="17.100000000000001" customHeight="1">
      <c r="A243" s="539">
        <v>2040203</v>
      </c>
      <c r="B243" s="539" t="s">
        <v>398</v>
      </c>
      <c r="C243" s="660"/>
    </row>
    <row r="244" spans="1:3" s="527" customFormat="1" ht="17.100000000000001" customHeight="1">
      <c r="A244" s="539">
        <v>2040219</v>
      </c>
      <c r="B244" s="539" t="s">
        <v>436</v>
      </c>
      <c r="C244" s="660"/>
    </row>
    <row r="245" spans="1:3" s="527" customFormat="1" ht="17.100000000000001" customHeight="1">
      <c r="A245" s="539">
        <v>2040220</v>
      </c>
      <c r="B245" s="539" t="s">
        <v>537</v>
      </c>
      <c r="C245" s="660"/>
    </row>
    <row r="246" spans="1:3" s="527" customFormat="1" ht="17.100000000000001" customHeight="1">
      <c r="A246" s="539">
        <v>2040221</v>
      </c>
      <c r="B246" s="539" t="s">
        <v>538</v>
      </c>
      <c r="C246" s="660"/>
    </row>
    <row r="247" spans="1:3" s="527" customFormat="1" ht="17.100000000000001" customHeight="1">
      <c r="A247" s="539">
        <v>2040222</v>
      </c>
      <c r="B247" s="539" t="s">
        <v>539</v>
      </c>
      <c r="C247" s="660"/>
    </row>
    <row r="248" spans="1:3" s="527" customFormat="1" ht="17.100000000000001" customHeight="1">
      <c r="A248" s="539">
        <v>2040223</v>
      </c>
      <c r="B248" s="539" t="s">
        <v>540</v>
      </c>
      <c r="C248" s="660"/>
    </row>
    <row r="249" spans="1:3" s="527" customFormat="1" ht="17.100000000000001" customHeight="1">
      <c r="A249" s="539">
        <v>2040250</v>
      </c>
      <c r="B249" s="539" t="s">
        <v>404</v>
      </c>
      <c r="C249" s="660"/>
    </row>
    <row r="250" spans="1:3" s="527" customFormat="1" ht="17.100000000000001" customHeight="1">
      <c r="A250" s="539">
        <v>2040299</v>
      </c>
      <c r="B250" s="539" t="s">
        <v>541</v>
      </c>
      <c r="C250" s="660">
        <v>3197</v>
      </c>
    </row>
    <row r="251" spans="1:3" s="527" customFormat="1" ht="17.100000000000001" customHeight="1">
      <c r="A251" s="539">
        <v>20403</v>
      </c>
      <c r="B251" s="540" t="s">
        <v>542</v>
      </c>
      <c r="C251" s="659"/>
    </row>
    <row r="252" spans="1:3" s="527" customFormat="1" ht="17.100000000000001" customHeight="1">
      <c r="A252" s="539">
        <v>2040301</v>
      </c>
      <c r="B252" s="539" t="s">
        <v>396</v>
      </c>
      <c r="C252" s="659"/>
    </row>
    <row r="253" spans="1:3" s="527" customFormat="1" ht="17.100000000000001" customHeight="1">
      <c r="A253" s="539">
        <v>2040302</v>
      </c>
      <c r="B253" s="539" t="s">
        <v>397</v>
      </c>
      <c r="C253" s="659"/>
    </row>
    <row r="254" spans="1:3" s="527" customFormat="1" ht="17.100000000000001" customHeight="1">
      <c r="A254" s="539">
        <v>2040303</v>
      </c>
      <c r="B254" s="539" t="s">
        <v>398</v>
      </c>
      <c r="C254" s="659"/>
    </row>
    <row r="255" spans="1:3" s="527" customFormat="1" ht="17.100000000000001" customHeight="1">
      <c r="A255" s="539">
        <v>2040304</v>
      </c>
      <c r="B255" s="539" t="s">
        <v>543</v>
      </c>
      <c r="C255" s="659"/>
    </row>
    <row r="256" spans="1:3" s="527" customFormat="1" ht="17.100000000000001" customHeight="1">
      <c r="A256" s="539">
        <v>2040350</v>
      </c>
      <c r="B256" s="539" t="s">
        <v>404</v>
      </c>
      <c r="C256" s="659"/>
    </row>
    <row r="257" spans="1:3" s="527" customFormat="1" ht="17.100000000000001" customHeight="1">
      <c r="A257" s="539">
        <v>2040399</v>
      </c>
      <c r="B257" s="539" t="s">
        <v>544</v>
      </c>
      <c r="C257" s="659"/>
    </row>
    <row r="258" spans="1:3" s="527" customFormat="1" ht="17.100000000000001" customHeight="1">
      <c r="A258" s="539">
        <v>20404</v>
      </c>
      <c r="B258" s="540" t="s">
        <v>545</v>
      </c>
      <c r="C258" s="659">
        <f>SUM(C259:C265)</f>
        <v>0</v>
      </c>
    </row>
    <row r="259" spans="1:3" s="527" customFormat="1" ht="17.100000000000001" customHeight="1">
      <c r="A259" s="539">
        <v>2040401</v>
      </c>
      <c r="B259" s="539" t="s">
        <v>396</v>
      </c>
      <c r="C259" s="660"/>
    </row>
    <row r="260" spans="1:3" s="527" customFormat="1" ht="17.100000000000001" customHeight="1">
      <c r="A260" s="539">
        <v>2040402</v>
      </c>
      <c r="B260" s="539" t="s">
        <v>397</v>
      </c>
      <c r="C260" s="660"/>
    </row>
    <row r="261" spans="1:3" s="527" customFormat="1" ht="17.100000000000001" customHeight="1">
      <c r="A261" s="539">
        <v>2040403</v>
      </c>
      <c r="B261" s="539" t="s">
        <v>398</v>
      </c>
      <c r="C261" s="659"/>
    </row>
    <row r="262" spans="1:3" s="527" customFormat="1" ht="17.100000000000001" customHeight="1">
      <c r="A262" s="539">
        <v>2040409</v>
      </c>
      <c r="B262" s="539" t="s">
        <v>546</v>
      </c>
      <c r="C262" s="659"/>
    </row>
    <row r="263" spans="1:3" s="527" customFormat="1" ht="17.100000000000001" customHeight="1">
      <c r="A263" s="539">
        <v>2040410</v>
      </c>
      <c r="B263" s="539" t="s">
        <v>547</v>
      </c>
      <c r="C263" s="659"/>
    </row>
    <row r="264" spans="1:3" s="527" customFormat="1" ht="17.100000000000001" customHeight="1">
      <c r="A264" s="539">
        <v>2040450</v>
      </c>
      <c r="B264" s="539" t="s">
        <v>404</v>
      </c>
      <c r="C264" s="659"/>
    </row>
    <row r="265" spans="1:3" s="527" customFormat="1" ht="17.100000000000001" customHeight="1">
      <c r="A265" s="539">
        <v>2040499</v>
      </c>
      <c r="B265" s="539" t="s">
        <v>548</v>
      </c>
      <c r="C265" s="659"/>
    </row>
    <row r="266" spans="1:3" s="528" customFormat="1" ht="17.100000000000001" customHeight="1">
      <c r="A266" s="539">
        <v>20405</v>
      </c>
      <c r="B266" s="540" t="s">
        <v>549</v>
      </c>
      <c r="C266" s="659">
        <f>SUM(C267:C274)</f>
        <v>0</v>
      </c>
    </row>
    <row r="267" spans="1:3" s="527" customFormat="1" ht="17.100000000000001" customHeight="1">
      <c r="A267" s="539">
        <v>2040501</v>
      </c>
      <c r="B267" s="539" t="s">
        <v>396</v>
      </c>
      <c r="C267" s="660"/>
    </row>
    <row r="268" spans="1:3" s="527" customFormat="1" ht="17.100000000000001" customHeight="1">
      <c r="A268" s="539">
        <v>2040502</v>
      </c>
      <c r="B268" s="539" t="s">
        <v>397</v>
      </c>
      <c r="C268" s="660"/>
    </row>
    <row r="269" spans="1:3" s="527" customFormat="1" ht="17.100000000000001" customHeight="1">
      <c r="A269" s="539">
        <v>2040503</v>
      </c>
      <c r="B269" s="539" t="s">
        <v>398</v>
      </c>
      <c r="C269" s="660"/>
    </row>
    <row r="270" spans="1:3" s="527" customFormat="1" ht="17.100000000000001" customHeight="1">
      <c r="A270" s="539">
        <v>2040504</v>
      </c>
      <c r="B270" s="539" t="s">
        <v>550</v>
      </c>
      <c r="C270" s="660"/>
    </row>
    <row r="271" spans="1:3" s="527" customFormat="1" ht="17.100000000000001" customHeight="1">
      <c r="A271" s="539">
        <v>2040505</v>
      </c>
      <c r="B271" s="539" t="s">
        <v>551</v>
      </c>
      <c r="C271" s="660"/>
    </row>
    <row r="272" spans="1:3" s="527" customFormat="1" ht="17.100000000000001" customHeight="1">
      <c r="A272" s="539">
        <v>2040506</v>
      </c>
      <c r="B272" s="539" t="s">
        <v>552</v>
      </c>
      <c r="C272" s="660"/>
    </row>
    <row r="273" spans="1:3" s="527" customFormat="1" ht="17.100000000000001" customHeight="1">
      <c r="A273" s="539">
        <v>2040550</v>
      </c>
      <c r="B273" s="539" t="s">
        <v>404</v>
      </c>
      <c r="C273" s="660"/>
    </row>
    <row r="274" spans="1:3" s="527" customFormat="1" ht="17.100000000000001" customHeight="1">
      <c r="A274" s="539">
        <v>2040599</v>
      </c>
      <c r="B274" s="539" t="s">
        <v>553</v>
      </c>
      <c r="C274" s="660"/>
    </row>
    <row r="275" spans="1:3" s="527" customFormat="1" ht="17.100000000000001" customHeight="1">
      <c r="A275" s="539">
        <v>20406</v>
      </c>
      <c r="B275" s="540" t="s">
        <v>554</v>
      </c>
      <c r="C275" s="659">
        <f>SUM(C276:C288)</f>
        <v>655</v>
      </c>
    </row>
    <row r="276" spans="1:3" s="527" customFormat="1" ht="17.100000000000001" customHeight="1">
      <c r="A276" s="539">
        <v>2040601</v>
      </c>
      <c r="B276" s="539" t="s">
        <v>396</v>
      </c>
      <c r="C276" s="660">
        <v>569</v>
      </c>
    </row>
    <row r="277" spans="1:3" s="528" customFormat="1" ht="17.100000000000001" customHeight="1">
      <c r="A277" s="539">
        <v>2040602</v>
      </c>
      <c r="B277" s="539" t="s">
        <v>397</v>
      </c>
      <c r="C277" s="660">
        <v>68</v>
      </c>
    </row>
    <row r="278" spans="1:3" s="527" customFormat="1" ht="17.100000000000001" customHeight="1">
      <c r="A278" s="539">
        <v>2040603</v>
      </c>
      <c r="B278" s="539" t="s">
        <v>398</v>
      </c>
      <c r="C278" s="660"/>
    </row>
    <row r="279" spans="1:3" s="527" customFormat="1" ht="17.100000000000001" customHeight="1">
      <c r="A279" s="539">
        <v>2040604</v>
      </c>
      <c r="B279" s="539" t="s">
        <v>555</v>
      </c>
      <c r="C279" s="660"/>
    </row>
    <row r="280" spans="1:3" s="527" customFormat="1" ht="17.100000000000001" customHeight="1">
      <c r="A280" s="539">
        <v>2040605</v>
      </c>
      <c r="B280" s="539" t="s">
        <v>556</v>
      </c>
      <c r="C280" s="660"/>
    </row>
    <row r="281" spans="1:3" s="527" customFormat="1" ht="17.100000000000001" customHeight="1">
      <c r="A281" s="539">
        <v>2040606</v>
      </c>
      <c r="B281" s="539" t="s">
        <v>557</v>
      </c>
      <c r="C281" s="660">
        <v>18</v>
      </c>
    </row>
    <row r="282" spans="1:3" s="527" customFormat="1" ht="17.100000000000001" customHeight="1">
      <c r="A282" s="539">
        <v>2040607</v>
      </c>
      <c r="B282" s="539" t="s">
        <v>558</v>
      </c>
      <c r="C282" s="660"/>
    </row>
    <row r="283" spans="1:3" s="527" customFormat="1" ht="17.100000000000001" customHeight="1">
      <c r="A283" s="539">
        <v>2040608</v>
      </c>
      <c r="B283" s="539" t="s">
        <v>559</v>
      </c>
      <c r="C283" s="659"/>
    </row>
    <row r="284" spans="1:3" s="527" customFormat="1" ht="17.100000000000001" customHeight="1">
      <c r="A284" s="539">
        <v>2040610</v>
      </c>
      <c r="B284" s="539" t="s">
        <v>560</v>
      </c>
      <c r="C284" s="659"/>
    </row>
    <row r="285" spans="1:3" s="528" customFormat="1" ht="17.100000000000001" customHeight="1">
      <c r="A285" s="539">
        <v>2040612</v>
      </c>
      <c r="B285" s="539" t="s">
        <v>561</v>
      </c>
      <c r="C285" s="659"/>
    </row>
    <row r="286" spans="1:3" s="527" customFormat="1" ht="17.100000000000001" customHeight="1">
      <c r="A286" s="539">
        <v>2040613</v>
      </c>
      <c r="B286" s="539" t="s">
        <v>436</v>
      </c>
      <c r="C286" s="659"/>
    </row>
    <row r="287" spans="1:3" s="527" customFormat="1" ht="17.100000000000001" customHeight="1">
      <c r="A287" s="539">
        <v>2040650</v>
      </c>
      <c r="B287" s="539" t="s">
        <v>404</v>
      </c>
      <c r="C287" s="659"/>
    </row>
    <row r="288" spans="1:3" s="527" customFormat="1" ht="17.100000000000001" customHeight="1">
      <c r="A288" s="539">
        <v>2040699</v>
      </c>
      <c r="B288" s="539" t="s">
        <v>562</v>
      </c>
      <c r="C288" s="660"/>
    </row>
    <row r="289" spans="1:3" s="527" customFormat="1" ht="17.100000000000001" customHeight="1">
      <c r="A289" s="539">
        <v>20407</v>
      </c>
      <c r="B289" s="540" t="s">
        <v>563</v>
      </c>
      <c r="C289" s="659"/>
    </row>
    <row r="290" spans="1:3" s="527" customFormat="1" ht="17.100000000000001" customHeight="1">
      <c r="A290" s="539">
        <v>2040701</v>
      </c>
      <c r="B290" s="539" t="s">
        <v>396</v>
      </c>
      <c r="C290" s="659"/>
    </row>
    <row r="291" spans="1:3" s="527" customFormat="1" ht="17.100000000000001" customHeight="1">
      <c r="A291" s="539">
        <v>2040702</v>
      </c>
      <c r="B291" s="539" t="s">
        <v>397</v>
      </c>
      <c r="C291" s="659"/>
    </row>
    <row r="292" spans="1:3" s="527" customFormat="1" ht="17.100000000000001" customHeight="1">
      <c r="A292" s="539">
        <v>2040704</v>
      </c>
      <c r="B292" s="539" t="s">
        <v>564</v>
      </c>
      <c r="C292" s="659"/>
    </row>
    <row r="293" spans="1:3" s="527" customFormat="1" ht="17.100000000000001" customHeight="1">
      <c r="A293" s="539">
        <v>2040705</v>
      </c>
      <c r="B293" s="539" t="s">
        <v>565</v>
      </c>
      <c r="C293" s="659"/>
    </row>
    <row r="294" spans="1:3" s="527" customFormat="1" ht="17.100000000000001" customHeight="1">
      <c r="A294" s="539">
        <v>2040706</v>
      </c>
      <c r="B294" s="539" t="s">
        <v>566</v>
      </c>
      <c r="C294" s="659"/>
    </row>
    <row r="295" spans="1:3" s="527" customFormat="1" ht="17.100000000000001" customHeight="1">
      <c r="A295" s="539">
        <v>2040707</v>
      </c>
      <c r="B295" s="539" t="s">
        <v>436</v>
      </c>
      <c r="C295" s="659"/>
    </row>
    <row r="296" spans="1:3" s="527" customFormat="1" ht="17.100000000000001" customHeight="1">
      <c r="A296" s="539">
        <v>2040750</v>
      </c>
      <c r="B296" s="539" t="s">
        <v>404</v>
      </c>
      <c r="C296" s="659"/>
    </row>
    <row r="297" spans="1:3" s="527" customFormat="1" ht="17.100000000000001" customHeight="1">
      <c r="A297" s="539">
        <v>2040799</v>
      </c>
      <c r="B297" s="539" t="s">
        <v>567</v>
      </c>
      <c r="C297" s="659"/>
    </row>
    <row r="298" spans="1:3" s="527" customFormat="1" ht="17.100000000000001" customHeight="1">
      <c r="A298" s="539">
        <v>20408</v>
      </c>
      <c r="B298" s="540" t="s">
        <v>568</v>
      </c>
      <c r="C298" s="659"/>
    </row>
    <row r="299" spans="1:3" s="527" customFormat="1" ht="17.100000000000001" customHeight="1">
      <c r="A299" s="539">
        <v>2040801</v>
      </c>
      <c r="B299" s="539" t="s">
        <v>396</v>
      </c>
      <c r="C299" s="659"/>
    </row>
    <row r="300" spans="1:3" s="527" customFormat="1" ht="17.100000000000001" customHeight="1">
      <c r="A300" s="539">
        <v>2040802</v>
      </c>
      <c r="B300" s="539" t="s">
        <v>397</v>
      </c>
      <c r="C300" s="659"/>
    </row>
    <row r="301" spans="1:3" s="527" customFormat="1" ht="17.100000000000001" customHeight="1">
      <c r="A301" s="539">
        <v>2040804</v>
      </c>
      <c r="B301" s="539" t="s">
        <v>569</v>
      </c>
      <c r="C301" s="659"/>
    </row>
    <row r="302" spans="1:3" s="527" customFormat="1" ht="17.100000000000001" customHeight="1">
      <c r="A302" s="539">
        <v>2040805</v>
      </c>
      <c r="B302" s="539" t="s">
        <v>570</v>
      </c>
      <c r="C302" s="659"/>
    </row>
    <row r="303" spans="1:3" s="527" customFormat="1" ht="17.100000000000001" customHeight="1">
      <c r="A303" s="539">
        <v>2040806</v>
      </c>
      <c r="B303" s="539" t="s">
        <v>571</v>
      </c>
      <c r="C303" s="659"/>
    </row>
    <row r="304" spans="1:3" s="527" customFormat="1" ht="17.100000000000001" customHeight="1">
      <c r="A304" s="539">
        <v>2040807</v>
      </c>
      <c r="B304" s="539" t="s">
        <v>436</v>
      </c>
      <c r="C304" s="659"/>
    </row>
    <row r="305" spans="1:3" s="527" customFormat="1" ht="17.100000000000001" customHeight="1">
      <c r="A305" s="539">
        <v>2040850</v>
      </c>
      <c r="B305" s="539" t="s">
        <v>404</v>
      </c>
      <c r="C305" s="659"/>
    </row>
    <row r="306" spans="1:3" s="527" customFormat="1" ht="17.100000000000001" customHeight="1">
      <c r="A306" s="539">
        <v>2040899</v>
      </c>
      <c r="B306" s="539" t="s">
        <v>572</v>
      </c>
      <c r="C306" s="659"/>
    </row>
    <row r="307" spans="1:3" s="527" customFormat="1" ht="17.100000000000001" customHeight="1">
      <c r="A307" s="539">
        <v>20409</v>
      </c>
      <c r="B307" s="540" t="s">
        <v>573</v>
      </c>
      <c r="C307" s="659"/>
    </row>
    <row r="308" spans="1:3" s="527" customFormat="1" ht="17.100000000000001" customHeight="1">
      <c r="A308" s="539">
        <v>2040901</v>
      </c>
      <c r="B308" s="539" t="s">
        <v>396</v>
      </c>
      <c r="C308" s="659"/>
    </row>
    <row r="309" spans="1:3" s="527" customFormat="1" ht="17.100000000000001" customHeight="1">
      <c r="A309" s="539">
        <v>2040902</v>
      </c>
      <c r="B309" s="539" t="s">
        <v>397</v>
      </c>
      <c r="C309" s="659"/>
    </row>
    <row r="310" spans="1:3" s="527" customFormat="1" ht="17.100000000000001" customHeight="1">
      <c r="A310" s="539">
        <v>2040999</v>
      </c>
      <c r="B310" s="539" t="s">
        <v>574</v>
      </c>
      <c r="C310" s="659"/>
    </row>
    <row r="311" spans="1:3" s="527" customFormat="1" ht="17.100000000000001" customHeight="1">
      <c r="A311" s="539">
        <v>20410</v>
      </c>
      <c r="B311" s="540" t="s">
        <v>575</v>
      </c>
      <c r="C311" s="659"/>
    </row>
    <row r="312" spans="1:3" s="527" customFormat="1" ht="17.100000000000001" customHeight="1">
      <c r="A312" s="539">
        <v>2041007</v>
      </c>
      <c r="B312" s="539" t="s">
        <v>576</v>
      </c>
      <c r="C312" s="659"/>
    </row>
    <row r="313" spans="1:3" s="527" customFormat="1" ht="17.100000000000001" customHeight="1">
      <c r="A313" s="539">
        <v>20499</v>
      </c>
      <c r="B313" s="540" t="s">
        <v>577</v>
      </c>
      <c r="C313" s="659"/>
    </row>
    <row r="314" spans="1:3" s="528" customFormat="1" ht="17.100000000000001" customHeight="1">
      <c r="A314" s="539">
        <v>2049902</v>
      </c>
      <c r="B314" s="539" t="s">
        <v>578</v>
      </c>
      <c r="C314" s="659"/>
    </row>
    <row r="315" spans="1:3" s="527" customFormat="1" ht="17.100000000000001" customHeight="1">
      <c r="A315" s="539">
        <v>2049999</v>
      </c>
      <c r="B315" s="539" t="s">
        <v>579</v>
      </c>
      <c r="C315" s="659"/>
    </row>
    <row r="316" spans="1:3" s="527" customFormat="1" ht="17.100000000000001" customHeight="1">
      <c r="A316" s="539">
        <v>205</v>
      </c>
      <c r="B316" s="540" t="s">
        <v>580</v>
      </c>
      <c r="C316" s="659">
        <f>C317+C322+C329+C335+C341+C345+C348+C353+C360</f>
        <v>97500</v>
      </c>
    </row>
    <row r="317" spans="1:3" s="527" customFormat="1" ht="17.100000000000001" customHeight="1">
      <c r="A317" s="539">
        <v>20501</v>
      </c>
      <c r="B317" s="540" t="s">
        <v>581</v>
      </c>
      <c r="C317" s="659">
        <f>SUM(C318:C321)</f>
        <v>1230</v>
      </c>
    </row>
    <row r="318" spans="1:3" s="527" customFormat="1" ht="17.100000000000001" customHeight="1">
      <c r="A318" s="539">
        <v>2050101</v>
      </c>
      <c r="B318" s="539" t="s">
        <v>396</v>
      </c>
      <c r="C318" s="660">
        <v>1089</v>
      </c>
    </row>
    <row r="319" spans="1:3" s="527" customFormat="1" ht="17.100000000000001" customHeight="1">
      <c r="A319" s="539">
        <v>2050102</v>
      </c>
      <c r="B319" s="539" t="s">
        <v>397</v>
      </c>
      <c r="C319" s="660">
        <v>141</v>
      </c>
    </row>
    <row r="320" spans="1:3" s="527" customFormat="1" ht="17.100000000000001" customHeight="1">
      <c r="A320" s="539">
        <v>2050103</v>
      </c>
      <c r="B320" s="539" t="s">
        <v>398</v>
      </c>
      <c r="C320" s="660"/>
    </row>
    <row r="321" spans="1:3" s="527" customFormat="1" ht="17.100000000000001" customHeight="1">
      <c r="A321" s="539">
        <v>2050199</v>
      </c>
      <c r="B321" s="539" t="s">
        <v>582</v>
      </c>
      <c r="C321" s="660"/>
    </row>
    <row r="322" spans="1:3" s="528" customFormat="1" ht="17.100000000000001" customHeight="1">
      <c r="A322" s="539">
        <v>20502</v>
      </c>
      <c r="B322" s="540" t="s">
        <v>583</v>
      </c>
      <c r="C322" s="659">
        <f>SUM(C323:C328)</f>
        <v>88194</v>
      </c>
    </row>
    <row r="323" spans="1:3" s="527" customFormat="1" ht="17.100000000000001" customHeight="1">
      <c r="A323" s="539">
        <v>2050201</v>
      </c>
      <c r="B323" s="539" t="s">
        <v>584</v>
      </c>
      <c r="C323" s="660">
        <v>3164</v>
      </c>
    </row>
    <row r="324" spans="1:3" s="527" customFormat="1" ht="17.100000000000001" customHeight="1">
      <c r="A324" s="539">
        <v>2050202</v>
      </c>
      <c r="B324" s="539" t="s">
        <v>585</v>
      </c>
      <c r="C324" s="660">
        <v>48382</v>
      </c>
    </row>
    <row r="325" spans="1:3" s="527" customFormat="1" ht="17.100000000000001" customHeight="1">
      <c r="A325" s="539">
        <v>2050203</v>
      </c>
      <c r="B325" s="539" t="s">
        <v>586</v>
      </c>
      <c r="C325" s="660">
        <v>18058</v>
      </c>
    </row>
    <row r="326" spans="1:3" s="527" customFormat="1" ht="17.100000000000001" customHeight="1">
      <c r="A326" s="539">
        <v>2050204</v>
      </c>
      <c r="B326" s="539" t="s">
        <v>587</v>
      </c>
      <c r="C326" s="660">
        <v>9612</v>
      </c>
    </row>
    <row r="327" spans="1:3" s="527" customFormat="1" ht="17.100000000000001" customHeight="1">
      <c r="A327" s="539">
        <v>2050205</v>
      </c>
      <c r="B327" s="539" t="s">
        <v>588</v>
      </c>
      <c r="C327" s="660">
        <v>6</v>
      </c>
    </row>
    <row r="328" spans="1:3" s="527" customFormat="1" ht="17.100000000000001" customHeight="1">
      <c r="A328" s="539">
        <v>2050299</v>
      </c>
      <c r="B328" s="539" t="s">
        <v>589</v>
      </c>
      <c r="C328" s="660">
        <v>8972</v>
      </c>
    </row>
    <row r="329" spans="1:3" s="527" customFormat="1" ht="17.100000000000001" customHeight="1">
      <c r="A329" s="539">
        <v>20503</v>
      </c>
      <c r="B329" s="540" t="s">
        <v>590</v>
      </c>
      <c r="C329" s="659">
        <f>SUM(C330:C334)</f>
        <v>2437</v>
      </c>
    </row>
    <row r="330" spans="1:3" s="527" customFormat="1" ht="17.100000000000001" customHeight="1">
      <c r="A330" s="539">
        <v>2050301</v>
      </c>
      <c r="B330" s="539" t="s">
        <v>591</v>
      </c>
      <c r="C330" s="659"/>
    </row>
    <row r="331" spans="1:3" s="527" customFormat="1" ht="17.100000000000001" customHeight="1">
      <c r="A331" s="539">
        <v>2050302</v>
      </c>
      <c r="B331" s="539" t="s">
        <v>592</v>
      </c>
      <c r="C331" s="660">
        <v>2437</v>
      </c>
    </row>
    <row r="332" spans="1:3" s="527" customFormat="1" ht="17.100000000000001" customHeight="1">
      <c r="A332" s="539">
        <v>2050303</v>
      </c>
      <c r="B332" s="539" t="s">
        <v>593</v>
      </c>
      <c r="C332" s="659"/>
    </row>
    <row r="333" spans="1:3" s="528" customFormat="1" ht="17.100000000000001" customHeight="1">
      <c r="A333" s="539">
        <v>2050305</v>
      </c>
      <c r="B333" s="539" t="s">
        <v>594</v>
      </c>
      <c r="C333" s="659"/>
    </row>
    <row r="334" spans="1:3" s="527" customFormat="1" ht="17.100000000000001" customHeight="1">
      <c r="A334" s="539">
        <v>2050399</v>
      </c>
      <c r="B334" s="539" t="s">
        <v>595</v>
      </c>
      <c r="C334" s="659"/>
    </row>
    <row r="335" spans="1:3" s="527" customFormat="1" ht="17.100000000000001" customHeight="1">
      <c r="A335" s="539">
        <v>20504</v>
      </c>
      <c r="B335" s="540" t="s">
        <v>596</v>
      </c>
      <c r="C335" s="659"/>
    </row>
    <row r="336" spans="1:3" s="527" customFormat="1" ht="17.100000000000001" customHeight="1">
      <c r="A336" s="539">
        <v>2050401</v>
      </c>
      <c r="B336" s="539" t="s">
        <v>597</v>
      </c>
      <c r="C336" s="659"/>
    </row>
    <row r="337" spans="1:3" s="527" customFormat="1" ht="17.100000000000001" customHeight="1">
      <c r="A337" s="539">
        <v>2050402</v>
      </c>
      <c r="B337" s="539" t="s">
        <v>598</v>
      </c>
      <c r="C337" s="659"/>
    </row>
    <row r="338" spans="1:3" s="527" customFormat="1" ht="17.100000000000001" customHeight="1">
      <c r="A338" s="539">
        <v>2050403</v>
      </c>
      <c r="B338" s="539" t="s">
        <v>599</v>
      </c>
      <c r="C338" s="659"/>
    </row>
    <row r="339" spans="1:3" s="528" customFormat="1" ht="17.100000000000001" customHeight="1">
      <c r="A339" s="539">
        <v>2050404</v>
      </c>
      <c r="B339" s="539" t="s">
        <v>600</v>
      </c>
      <c r="C339" s="659"/>
    </row>
    <row r="340" spans="1:3" s="527" customFormat="1" ht="17.100000000000001" customHeight="1">
      <c r="A340" s="539">
        <v>2050499</v>
      </c>
      <c r="B340" s="539" t="s">
        <v>601</v>
      </c>
      <c r="C340" s="659"/>
    </row>
    <row r="341" spans="1:3" s="527" customFormat="1" ht="17.100000000000001" customHeight="1">
      <c r="A341" s="539">
        <v>20505</v>
      </c>
      <c r="B341" s="540" t="s">
        <v>602</v>
      </c>
      <c r="C341" s="659"/>
    </row>
    <row r="342" spans="1:3" s="528" customFormat="1" ht="17.100000000000001" customHeight="1">
      <c r="A342" s="539">
        <v>2050501</v>
      </c>
      <c r="B342" s="539" t="s">
        <v>603</v>
      </c>
      <c r="C342" s="659"/>
    </row>
    <row r="343" spans="1:3" s="527" customFormat="1" ht="17.100000000000001" customHeight="1">
      <c r="A343" s="539">
        <v>2050502</v>
      </c>
      <c r="B343" s="539" t="s">
        <v>604</v>
      </c>
      <c r="C343" s="659"/>
    </row>
    <row r="344" spans="1:3" s="527" customFormat="1" ht="17.100000000000001" customHeight="1">
      <c r="A344" s="539">
        <v>2050599</v>
      </c>
      <c r="B344" s="539" t="s">
        <v>605</v>
      </c>
      <c r="C344" s="659"/>
    </row>
    <row r="345" spans="1:3" s="527" customFormat="1" ht="17.100000000000001" customHeight="1">
      <c r="A345" s="539">
        <v>20507</v>
      </c>
      <c r="B345" s="540" t="s">
        <v>606</v>
      </c>
      <c r="C345" s="659">
        <f>SUM(C346:C347)</f>
        <v>182</v>
      </c>
    </row>
    <row r="346" spans="1:3" s="527" customFormat="1" ht="17.100000000000001" customHeight="1">
      <c r="A346" s="539">
        <v>2050701</v>
      </c>
      <c r="B346" s="539" t="s">
        <v>607</v>
      </c>
      <c r="C346" s="659"/>
    </row>
    <row r="347" spans="1:3" s="527" customFormat="1" ht="17.100000000000001" customHeight="1">
      <c r="A347" s="539">
        <v>2050799</v>
      </c>
      <c r="B347" s="539" t="s">
        <v>608</v>
      </c>
      <c r="C347" s="660">
        <v>182</v>
      </c>
    </row>
    <row r="348" spans="1:3" s="527" customFormat="1" ht="17.100000000000001" customHeight="1">
      <c r="A348" s="539">
        <v>20508</v>
      </c>
      <c r="B348" s="540" t="s">
        <v>609</v>
      </c>
      <c r="C348" s="659">
        <f>SUM(C349:C352)</f>
        <v>640</v>
      </c>
    </row>
    <row r="349" spans="1:3" s="527" customFormat="1" ht="17.100000000000001" customHeight="1">
      <c r="A349" s="539">
        <v>2050801</v>
      </c>
      <c r="B349" s="539" t="s">
        <v>610</v>
      </c>
      <c r="C349" s="660">
        <v>309</v>
      </c>
    </row>
    <row r="350" spans="1:3" s="527" customFormat="1" ht="17.100000000000001" customHeight="1">
      <c r="A350" s="539">
        <v>2050802</v>
      </c>
      <c r="B350" s="539" t="s">
        <v>611</v>
      </c>
      <c r="C350" s="660">
        <v>331</v>
      </c>
    </row>
    <row r="351" spans="1:3" s="528" customFormat="1" ht="17.100000000000001" customHeight="1">
      <c r="A351" s="539">
        <v>2050803</v>
      </c>
      <c r="B351" s="539" t="s">
        <v>612</v>
      </c>
      <c r="C351" s="660"/>
    </row>
    <row r="352" spans="1:3" s="527" customFormat="1" ht="17.100000000000001" customHeight="1">
      <c r="A352" s="539">
        <v>2050899</v>
      </c>
      <c r="B352" s="539" t="s">
        <v>613</v>
      </c>
      <c r="C352" s="659"/>
    </row>
    <row r="353" spans="1:3" s="527" customFormat="1" ht="17.100000000000001" customHeight="1">
      <c r="A353" s="539">
        <v>20509</v>
      </c>
      <c r="B353" s="540" t="s">
        <v>614</v>
      </c>
      <c r="C353" s="659">
        <f>SUM(C354:C359)</f>
        <v>4817</v>
      </c>
    </row>
    <row r="354" spans="1:3" s="527" customFormat="1" ht="17.100000000000001" customHeight="1">
      <c r="A354" s="539">
        <v>2050901</v>
      </c>
      <c r="B354" s="539" t="s">
        <v>615</v>
      </c>
      <c r="C354" s="660">
        <v>890</v>
      </c>
    </row>
    <row r="355" spans="1:3" s="527" customFormat="1" ht="17.100000000000001" customHeight="1">
      <c r="A355" s="539">
        <v>2050902</v>
      </c>
      <c r="B355" s="539" t="s">
        <v>616</v>
      </c>
      <c r="C355" s="660">
        <v>200</v>
      </c>
    </row>
    <row r="356" spans="1:3" s="528" customFormat="1" ht="17.100000000000001" customHeight="1">
      <c r="A356" s="539">
        <v>2050903</v>
      </c>
      <c r="B356" s="539" t="s">
        <v>617</v>
      </c>
      <c r="C356" s="660">
        <v>2610</v>
      </c>
    </row>
    <row r="357" spans="1:3" s="527" customFormat="1" ht="17.100000000000001" customHeight="1">
      <c r="A357" s="539">
        <v>2050904</v>
      </c>
      <c r="B357" s="539" t="s">
        <v>618</v>
      </c>
      <c r="C357" s="660">
        <v>300</v>
      </c>
    </row>
    <row r="358" spans="1:3" s="527" customFormat="1" ht="17.100000000000001" customHeight="1">
      <c r="A358" s="539">
        <v>2050905</v>
      </c>
      <c r="B358" s="539" t="s">
        <v>619</v>
      </c>
      <c r="C358" s="660">
        <v>817</v>
      </c>
    </row>
    <row r="359" spans="1:3" s="528" customFormat="1" ht="17.100000000000001" customHeight="1">
      <c r="A359" s="539">
        <v>2050999</v>
      </c>
      <c r="B359" s="539" t="s">
        <v>620</v>
      </c>
      <c r="C359" s="660"/>
    </row>
    <row r="360" spans="1:3" s="527" customFormat="1" ht="17.100000000000001" customHeight="1">
      <c r="A360" s="539">
        <v>20599</v>
      </c>
      <c r="B360" s="540" t="s">
        <v>621</v>
      </c>
      <c r="C360" s="659">
        <f>SUM(C361)</f>
        <v>0</v>
      </c>
    </row>
    <row r="361" spans="1:3" s="527" customFormat="1" ht="17.100000000000001" customHeight="1">
      <c r="A361" s="539">
        <v>2059999</v>
      </c>
      <c r="B361" s="539" t="s">
        <v>622</v>
      </c>
      <c r="C361" s="660"/>
    </row>
    <row r="362" spans="1:3" s="527" customFormat="1" ht="17.100000000000001" customHeight="1">
      <c r="A362" s="539">
        <v>206</v>
      </c>
      <c r="B362" s="540" t="s">
        <v>623</v>
      </c>
      <c r="C362" s="659">
        <f>C363+C368+C377+C383+C388+C393+C397+C404+C408+C412</f>
        <v>3200</v>
      </c>
    </row>
    <row r="363" spans="1:3" s="527" customFormat="1" ht="17.100000000000001" customHeight="1">
      <c r="A363" s="539">
        <v>20601</v>
      </c>
      <c r="B363" s="540" t="s">
        <v>624</v>
      </c>
      <c r="C363" s="659">
        <f>SUM(C364:C367)</f>
        <v>3012</v>
      </c>
    </row>
    <row r="364" spans="1:3" s="527" customFormat="1" ht="17.100000000000001" customHeight="1">
      <c r="A364" s="539">
        <v>2060101</v>
      </c>
      <c r="B364" s="539" t="s">
        <v>396</v>
      </c>
      <c r="C364" s="660">
        <v>135</v>
      </c>
    </row>
    <row r="365" spans="1:3" s="527" customFormat="1" ht="17.100000000000001" customHeight="1">
      <c r="A365" s="539">
        <v>2060102</v>
      </c>
      <c r="B365" s="539" t="s">
        <v>397</v>
      </c>
      <c r="C365" s="660">
        <v>49</v>
      </c>
    </row>
    <row r="366" spans="1:3" s="527" customFormat="1" ht="17.100000000000001" customHeight="1">
      <c r="A366" s="539">
        <v>2060103</v>
      </c>
      <c r="B366" s="539" t="s">
        <v>398</v>
      </c>
      <c r="C366" s="660"/>
    </row>
    <row r="367" spans="1:3" s="527" customFormat="1" ht="17.100000000000001" customHeight="1">
      <c r="A367" s="539">
        <v>2060199</v>
      </c>
      <c r="B367" s="539" t="s">
        <v>625</v>
      </c>
      <c r="C367" s="660">
        <v>2828</v>
      </c>
    </row>
    <row r="368" spans="1:3" s="527" customFormat="1" ht="17.100000000000001" customHeight="1">
      <c r="A368" s="539">
        <v>20602</v>
      </c>
      <c r="B368" s="540" t="s">
        <v>626</v>
      </c>
      <c r="C368" s="659"/>
    </row>
    <row r="369" spans="1:3" s="528" customFormat="1" ht="17.100000000000001" customHeight="1">
      <c r="A369" s="539">
        <v>2060201</v>
      </c>
      <c r="B369" s="539" t="s">
        <v>627</v>
      </c>
      <c r="C369" s="659"/>
    </row>
    <row r="370" spans="1:3" s="527" customFormat="1" ht="17.100000000000001" customHeight="1">
      <c r="A370" s="539">
        <v>2060203</v>
      </c>
      <c r="B370" s="539" t="s">
        <v>628</v>
      </c>
      <c r="C370" s="659"/>
    </row>
    <row r="371" spans="1:3" s="527" customFormat="1" ht="17.100000000000001" customHeight="1">
      <c r="A371" s="539">
        <v>2060204</v>
      </c>
      <c r="B371" s="539" t="s">
        <v>629</v>
      </c>
      <c r="C371" s="659"/>
    </row>
    <row r="372" spans="1:3" s="527" customFormat="1" ht="17.100000000000001" customHeight="1">
      <c r="A372" s="539">
        <v>2060205</v>
      </c>
      <c r="B372" s="539" t="s">
        <v>630</v>
      </c>
      <c r="C372" s="659"/>
    </row>
    <row r="373" spans="1:3" ht="17.100000000000001" customHeight="1">
      <c r="A373" s="539">
        <v>2060206</v>
      </c>
      <c r="B373" s="539" t="s">
        <v>631</v>
      </c>
      <c r="C373" s="659"/>
    </row>
    <row r="374" spans="1:3" ht="17.100000000000001" customHeight="1">
      <c r="A374" s="539">
        <v>2060207</v>
      </c>
      <c r="B374" s="539" t="s">
        <v>632</v>
      </c>
      <c r="C374" s="659"/>
    </row>
    <row r="375" spans="1:3" ht="17.100000000000001" customHeight="1">
      <c r="A375" s="539">
        <v>2060208</v>
      </c>
      <c r="B375" s="539" t="s">
        <v>633</v>
      </c>
      <c r="C375" s="659"/>
    </row>
    <row r="376" spans="1:3" ht="17.100000000000001" customHeight="1">
      <c r="A376" s="539">
        <v>2060299</v>
      </c>
      <c r="B376" s="539" t="s">
        <v>634</v>
      </c>
      <c r="C376" s="659"/>
    </row>
    <row r="377" spans="1:3" ht="17.100000000000001" customHeight="1">
      <c r="A377" s="539">
        <v>20603</v>
      </c>
      <c r="B377" s="540" t="s">
        <v>635</v>
      </c>
      <c r="C377" s="659"/>
    </row>
    <row r="378" spans="1:3" ht="17.100000000000001" customHeight="1">
      <c r="A378" s="539">
        <v>2060301</v>
      </c>
      <c r="B378" s="539" t="s">
        <v>627</v>
      </c>
      <c r="C378" s="659"/>
    </row>
    <row r="379" spans="1:3" ht="17.100000000000001" customHeight="1">
      <c r="A379" s="539">
        <v>2060302</v>
      </c>
      <c r="B379" s="539" t="s">
        <v>636</v>
      </c>
      <c r="C379" s="659"/>
    </row>
    <row r="380" spans="1:3" ht="17.100000000000001" customHeight="1">
      <c r="A380" s="539">
        <v>2060303</v>
      </c>
      <c r="B380" s="539" t="s">
        <v>637</v>
      </c>
      <c r="C380" s="659"/>
    </row>
    <row r="381" spans="1:3" ht="17.100000000000001" customHeight="1">
      <c r="A381" s="539">
        <v>2060304</v>
      </c>
      <c r="B381" s="539" t="s">
        <v>638</v>
      </c>
      <c r="C381" s="659"/>
    </row>
    <row r="382" spans="1:3" ht="17.100000000000001" customHeight="1">
      <c r="A382" s="539">
        <v>2060399</v>
      </c>
      <c r="B382" s="539" t="s">
        <v>639</v>
      </c>
      <c r="C382" s="659"/>
    </row>
    <row r="383" spans="1:3" ht="17.100000000000001" customHeight="1">
      <c r="A383" s="539">
        <v>20604</v>
      </c>
      <c r="B383" s="540" t="s">
        <v>640</v>
      </c>
      <c r="C383" s="659">
        <f>SUM(C384:C387)</f>
        <v>0</v>
      </c>
    </row>
    <row r="384" spans="1:3" ht="17.100000000000001" customHeight="1">
      <c r="A384" s="539">
        <v>2060401</v>
      </c>
      <c r="B384" s="539" t="s">
        <v>627</v>
      </c>
      <c r="C384" s="659"/>
    </row>
    <row r="385" spans="1:3" ht="17.100000000000001" customHeight="1">
      <c r="A385" s="539">
        <v>2060404</v>
      </c>
      <c r="B385" s="539" t="s">
        <v>641</v>
      </c>
      <c r="C385" s="660"/>
    </row>
    <row r="386" spans="1:3" ht="17.100000000000001" customHeight="1">
      <c r="A386" s="539">
        <v>2060405</v>
      </c>
      <c r="B386" s="539" t="s">
        <v>642</v>
      </c>
      <c r="C386" s="660"/>
    </row>
    <row r="387" spans="1:3" ht="17.100000000000001" customHeight="1">
      <c r="A387" s="539">
        <v>2060499</v>
      </c>
      <c r="B387" s="539" t="s">
        <v>643</v>
      </c>
      <c r="C387" s="660"/>
    </row>
    <row r="388" spans="1:3" ht="17.100000000000001" customHeight="1">
      <c r="A388" s="539">
        <v>20605</v>
      </c>
      <c r="B388" s="540" t="s">
        <v>644</v>
      </c>
      <c r="C388" s="659"/>
    </row>
    <row r="389" spans="1:3" ht="17.100000000000001" customHeight="1">
      <c r="A389" s="539">
        <v>2060501</v>
      </c>
      <c r="B389" s="539" t="s">
        <v>627</v>
      </c>
      <c r="C389" s="659"/>
    </row>
    <row r="390" spans="1:3" ht="17.100000000000001" customHeight="1">
      <c r="A390" s="539">
        <v>2060502</v>
      </c>
      <c r="B390" s="539" t="s">
        <v>645</v>
      </c>
      <c r="C390" s="659"/>
    </row>
    <row r="391" spans="1:3" ht="17.100000000000001" customHeight="1">
      <c r="A391" s="539">
        <v>2060503</v>
      </c>
      <c r="B391" s="539" t="s">
        <v>646</v>
      </c>
      <c r="C391" s="659"/>
    </row>
    <row r="392" spans="1:3" ht="17.100000000000001" customHeight="1">
      <c r="A392" s="539">
        <v>2060599</v>
      </c>
      <c r="B392" s="539" t="s">
        <v>647</v>
      </c>
      <c r="C392" s="659"/>
    </row>
    <row r="393" spans="1:3" ht="17.100000000000001" customHeight="1">
      <c r="A393" s="539">
        <v>20606</v>
      </c>
      <c r="B393" s="540" t="s">
        <v>648</v>
      </c>
      <c r="C393" s="659"/>
    </row>
    <row r="394" spans="1:3" ht="17.100000000000001" customHeight="1">
      <c r="A394" s="539">
        <v>2060601</v>
      </c>
      <c r="B394" s="539" t="s">
        <v>649</v>
      </c>
      <c r="C394" s="659"/>
    </row>
    <row r="395" spans="1:3" ht="17.100000000000001" customHeight="1">
      <c r="A395" s="539">
        <v>2060602</v>
      </c>
      <c r="B395" s="539" t="s">
        <v>650</v>
      </c>
      <c r="C395" s="659"/>
    </row>
    <row r="396" spans="1:3" ht="17.100000000000001" customHeight="1">
      <c r="A396" s="539">
        <v>2060699</v>
      </c>
      <c r="B396" s="539" t="s">
        <v>651</v>
      </c>
      <c r="C396" s="659"/>
    </row>
    <row r="397" spans="1:3" ht="17.100000000000001" customHeight="1">
      <c r="A397" s="539">
        <v>20607</v>
      </c>
      <c r="B397" s="540" t="s">
        <v>652</v>
      </c>
      <c r="C397" s="659">
        <f>SUM(C398:C403)</f>
        <v>129</v>
      </c>
    </row>
    <row r="398" spans="1:3" ht="17.100000000000001" customHeight="1">
      <c r="A398" s="539">
        <v>2060701</v>
      </c>
      <c r="B398" s="539" t="s">
        <v>627</v>
      </c>
      <c r="C398" s="660">
        <v>115</v>
      </c>
    </row>
    <row r="399" spans="1:3" ht="17.100000000000001" customHeight="1">
      <c r="A399" s="539">
        <v>2060702</v>
      </c>
      <c r="B399" s="539" t="s">
        <v>653</v>
      </c>
      <c r="C399" s="660">
        <v>14</v>
      </c>
    </row>
    <row r="400" spans="1:3" ht="17.100000000000001" customHeight="1">
      <c r="A400" s="539">
        <v>2060703</v>
      </c>
      <c r="B400" s="539" t="s">
        <v>654</v>
      </c>
      <c r="C400" s="660"/>
    </row>
    <row r="401" spans="1:3" ht="17.100000000000001" customHeight="1">
      <c r="A401" s="539">
        <v>2060704</v>
      </c>
      <c r="B401" s="539" t="s">
        <v>655</v>
      </c>
      <c r="C401" s="660"/>
    </row>
    <row r="402" spans="1:3" ht="17.100000000000001" customHeight="1">
      <c r="A402" s="539">
        <v>2060705</v>
      </c>
      <c r="B402" s="539" t="s">
        <v>656</v>
      </c>
      <c r="C402" s="660"/>
    </row>
    <row r="403" spans="1:3" ht="17.100000000000001" customHeight="1">
      <c r="A403" s="539">
        <v>2060799</v>
      </c>
      <c r="B403" s="539" t="s">
        <v>657</v>
      </c>
      <c r="C403" s="660"/>
    </row>
    <row r="404" spans="1:3" ht="17.100000000000001" customHeight="1">
      <c r="A404" s="539">
        <v>20608</v>
      </c>
      <c r="B404" s="540" t="s">
        <v>658</v>
      </c>
      <c r="C404" s="659"/>
    </row>
    <row r="405" spans="1:3" ht="17.100000000000001" customHeight="1">
      <c r="A405" s="539">
        <v>2060801</v>
      </c>
      <c r="B405" s="539" t="s">
        <v>659</v>
      </c>
      <c r="C405" s="659"/>
    </row>
    <row r="406" spans="1:3" ht="17.100000000000001" customHeight="1">
      <c r="A406" s="539">
        <v>2060802</v>
      </c>
      <c r="B406" s="539" t="s">
        <v>660</v>
      </c>
      <c r="C406" s="659"/>
    </row>
    <row r="407" spans="1:3" ht="17.100000000000001" customHeight="1">
      <c r="A407" s="539">
        <v>2060899</v>
      </c>
      <c r="B407" s="539" t="s">
        <v>661</v>
      </c>
      <c r="C407" s="659"/>
    </row>
    <row r="408" spans="1:3" ht="17.100000000000001" customHeight="1">
      <c r="A408" s="539">
        <v>20609</v>
      </c>
      <c r="B408" s="540" t="s">
        <v>662</v>
      </c>
      <c r="C408" s="659"/>
    </row>
    <row r="409" spans="1:3" ht="17.100000000000001" customHeight="1">
      <c r="A409" s="539">
        <v>2060901</v>
      </c>
      <c r="B409" s="539" t="s">
        <v>663</v>
      </c>
      <c r="C409" s="659"/>
    </row>
    <row r="410" spans="1:3" ht="17.100000000000001" customHeight="1">
      <c r="A410" s="539">
        <v>2060902</v>
      </c>
      <c r="B410" s="539" t="s">
        <v>664</v>
      </c>
      <c r="C410" s="659"/>
    </row>
    <row r="411" spans="1:3" ht="17.100000000000001" customHeight="1">
      <c r="A411" s="539">
        <v>2060999</v>
      </c>
      <c r="B411" s="539" t="s">
        <v>665</v>
      </c>
      <c r="C411" s="659"/>
    </row>
    <row r="412" spans="1:3" ht="17.100000000000001" customHeight="1">
      <c r="A412" s="539">
        <v>20699</v>
      </c>
      <c r="B412" s="540" t="s">
        <v>666</v>
      </c>
      <c r="C412" s="659">
        <f>SUM(C413:C414)</f>
        <v>59</v>
      </c>
    </row>
    <row r="413" spans="1:3" ht="17.100000000000001" customHeight="1">
      <c r="A413" s="539">
        <v>2069901</v>
      </c>
      <c r="B413" s="539" t="s">
        <v>667</v>
      </c>
      <c r="C413" s="659"/>
    </row>
    <row r="414" spans="1:3" ht="17.100000000000001" customHeight="1">
      <c r="A414" s="539">
        <v>2069999</v>
      </c>
      <c r="B414" s="539" t="s">
        <v>668</v>
      </c>
      <c r="C414" s="660">
        <v>59</v>
      </c>
    </row>
    <row r="415" spans="1:3" ht="17.100000000000001" customHeight="1">
      <c r="A415" s="539">
        <v>207</v>
      </c>
      <c r="B415" s="540" t="s">
        <v>669</v>
      </c>
      <c r="C415" s="659">
        <f>C416+C432+C439+C450+C458+C466</f>
        <v>3400</v>
      </c>
    </row>
    <row r="416" spans="1:3" ht="17.100000000000001" customHeight="1">
      <c r="A416" s="539">
        <v>20701</v>
      </c>
      <c r="B416" s="540" t="s">
        <v>670</v>
      </c>
      <c r="C416" s="659">
        <f>SUM(C417:C431)</f>
        <v>1950</v>
      </c>
    </row>
    <row r="417" spans="1:3" ht="17.100000000000001" customHeight="1">
      <c r="A417" s="539">
        <v>2070101</v>
      </c>
      <c r="B417" s="539" t="s">
        <v>396</v>
      </c>
      <c r="C417" s="660">
        <v>511</v>
      </c>
    </row>
    <row r="418" spans="1:3" ht="17.100000000000001" customHeight="1">
      <c r="A418" s="539">
        <v>2070102</v>
      </c>
      <c r="B418" s="539" t="s">
        <v>397</v>
      </c>
      <c r="C418" s="660">
        <v>48</v>
      </c>
    </row>
    <row r="419" spans="1:3" ht="17.100000000000001" customHeight="1">
      <c r="A419" s="539">
        <v>2070103</v>
      </c>
      <c r="B419" s="539" t="s">
        <v>398</v>
      </c>
      <c r="C419" s="660"/>
    </row>
    <row r="420" spans="1:3" ht="17.100000000000001" customHeight="1">
      <c r="A420" s="539">
        <v>2070104</v>
      </c>
      <c r="B420" s="539" t="s">
        <v>671</v>
      </c>
      <c r="C420" s="660"/>
    </row>
    <row r="421" spans="1:3" ht="17.100000000000001" customHeight="1">
      <c r="A421" s="539">
        <v>2070105</v>
      </c>
      <c r="B421" s="539" t="s">
        <v>672</v>
      </c>
      <c r="C421" s="660"/>
    </row>
    <row r="422" spans="1:3" ht="17.100000000000001" customHeight="1">
      <c r="A422" s="539">
        <v>2070106</v>
      </c>
      <c r="B422" s="539" t="s">
        <v>673</v>
      </c>
      <c r="C422" s="660"/>
    </row>
    <row r="423" spans="1:3" ht="17.100000000000001" customHeight="1">
      <c r="A423" s="539">
        <v>2070107</v>
      </c>
      <c r="B423" s="539" t="s">
        <v>674</v>
      </c>
      <c r="C423" s="660"/>
    </row>
    <row r="424" spans="1:3" ht="17.100000000000001" customHeight="1">
      <c r="A424" s="539">
        <v>2070108</v>
      </c>
      <c r="B424" s="539" t="s">
        <v>675</v>
      </c>
      <c r="C424" s="660"/>
    </row>
    <row r="425" spans="1:3" ht="17.100000000000001" customHeight="1">
      <c r="A425" s="539">
        <v>2070109</v>
      </c>
      <c r="B425" s="539" t="s">
        <v>676</v>
      </c>
      <c r="C425" s="660">
        <v>22</v>
      </c>
    </row>
    <row r="426" spans="1:3" ht="17.100000000000001" customHeight="1">
      <c r="A426" s="539">
        <v>2070110</v>
      </c>
      <c r="B426" s="539" t="s">
        <v>677</v>
      </c>
      <c r="C426" s="660"/>
    </row>
    <row r="427" spans="1:3" ht="17.100000000000001" customHeight="1">
      <c r="A427" s="539">
        <v>2070111</v>
      </c>
      <c r="B427" s="539" t="s">
        <v>678</v>
      </c>
      <c r="C427" s="660">
        <v>4</v>
      </c>
    </row>
    <row r="428" spans="1:3" ht="17.100000000000001" customHeight="1">
      <c r="A428" s="539">
        <v>2070112</v>
      </c>
      <c r="B428" s="539" t="s">
        <v>679</v>
      </c>
      <c r="C428" s="660"/>
    </row>
    <row r="429" spans="1:3" ht="17.100000000000001" customHeight="1">
      <c r="A429" s="539">
        <v>2070113</v>
      </c>
      <c r="B429" s="539" t="s">
        <v>680</v>
      </c>
      <c r="C429" s="660"/>
    </row>
    <row r="430" spans="1:3" ht="17.100000000000001" customHeight="1">
      <c r="A430" s="539">
        <v>2070114</v>
      </c>
      <c r="B430" s="539" t="s">
        <v>681</v>
      </c>
      <c r="C430" s="660"/>
    </row>
    <row r="431" spans="1:3" ht="17.100000000000001" customHeight="1">
      <c r="A431" s="539">
        <v>2070199</v>
      </c>
      <c r="B431" s="539" t="s">
        <v>682</v>
      </c>
      <c r="C431" s="660">
        <v>1365</v>
      </c>
    </row>
    <row r="432" spans="1:3" ht="17.100000000000001" customHeight="1">
      <c r="A432" s="539">
        <v>20702</v>
      </c>
      <c r="B432" s="540" t="s">
        <v>683</v>
      </c>
      <c r="C432" s="659">
        <f>SUM(C433:C438)</f>
        <v>400</v>
      </c>
    </row>
    <row r="433" spans="1:3" ht="17.100000000000001" customHeight="1">
      <c r="A433" s="539">
        <v>2070201</v>
      </c>
      <c r="B433" s="539" t="s">
        <v>396</v>
      </c>
      <c r="C433" s="659"/>
    </row>
    <row r="434" spans="1:3" ht="17.100000000000001" customHeight="1">
      <c r="A434" s="539">
        <v>2070202</v>
      </c>
      <c r="B434" s="539" t="s">
        <v>397</v>
      </c>
      <c r="C434" s="659"/>
    </row>
    <row r="435" spans="1:3" ht="17.100000000000001" customHeight="1">
      <c r="A435" s="539">
        <v>2070204</v>
      </c>
      <c r="B435" s="539" t="s">
        <v>684</v>
      </c>
      <c r="C435" s="659"/>
    </row>
    <row r="436" spans="1:3" ht="17.100000000000001" customHeight="1">
      <c r="A436" s="539">
        <v>2070205</v>
      </c>
      <c r="B436" s="539" t="s">
        <v>685</v>
      </c>
      <c r="C436" s="660">
        <v>400</v>
      </c>
    </row>
    <row r="437" spans="1:3" ht="17.100000000000001" customHeight="1">
      <c r="A437" s="539">
        <v>2070206</v>
      </c>
      <c r="B437" s="539" t="s">
        <v>686</v>
      </c>
      <c r="C437" s="659"/>
    </row>
    <row r="438" spans="1:3" ht="17.100000000000001" customHeight="1">
      <c r="A438" s="539">
        <v>2070299</v>
      </c>
      <c r="B438" s="539" t="s">
        <v>687</v>
      </c>
      <c r="C438" s="659"/>
    </row>
    <row r="439" spans="1:3" ht="17.100000000000001" customHeight="1">
      <c r="A439" s="539">
        <v>20703</v>
      </c>
      <c r="B439" s="540" t="s">
        <v>688</v>
      </c>
      <c r="C439" s="659">
        <f>SUM(C440:C449)</f>
        <v>632</v>
      </c>
    </row>
    <row r="440" spans="1:3" ht="17.100000000000001" customHeight="1">
      <c r="A440" s="539">
        <v>2070301</v>
      </c>
      <c r="B440" s="539" t="s">
        <v>396</v>
      </c>
      <c r="C440" s="660"/>
    </row>
    <row r="441" spans="1:3" ht="17.100000000000001" customHeight="1">
      <c r="A441" s="539">
        <v>2070302</v>
      </c>
      <c r="B441" s="539" t="s">
        <v>397</v>
      </c>
      <c r="C441" s="660"/>
    </row>
    <row r="442" spans="1:3" ht="17.100000000000001" customHeight="1">
      <c r="A442" s="539">
        <v>2070303</v>
      </c>
      <c r="B442" s="539" t="s">
        <v>398</v>
      </c>
      <c r="C442" s="660"/>
    </row>
    <row r="443" spans="1:3" ht="17.100000000000001" customHeight="1">
      <c r="A443" s="539">
        <v>2070304</v>
      </c>
      <c r="B443" s="539" t="s">
        <v>689</v>
      </c>
      <c r="C443" s="660">
        <v>435</v>
      </c>
    </row>
    <row r="444" spans="1:3" ht="17.100000000000001" customHeight="1">
      <c r="A444" s="539">
        <v>2070305</v>
      </c>
      <c r="B444" s="539" t="s">
        <v>690</v>
      </c>
      <c r="C444" s="660"/>
    </row>
    <row r="445" spans="1:3" ht="17.100000000000001" customHeight="1">
      <c r="A445" s="539">
        <v>2070306</v>
      </c>
      <c r="B445" s="539" t="s">
        <v>691</v>
      </c>
      <c r="C445" s="660"/>
    </row>
    <row r="446" spans="1:3" ht="17.100000000000001" customHeight="1">
      <c r="A446" s="539">
        <v>2070307</v>
      </c>
      <c r="B446" s="539" t="s">
        <v>692</v>
      </c>
      <c r="C446" s="660"/>
    </row>
    <row r="447" spans="1:3" ht="17.100000000000001" customHeight="1">
      <c r="A447" s="539">
        <v>2070308</v>
      </c>
      <c r="B447" s="539" t="s">
        <v>693</v>
      </c>
      <c r="C447" s="660">
        <v>31</v>
      </c>
    </row>
    <row r="448" spans="1:3" ht="17.100000000000001" customHeight="1">
      <c r="A448" s="539">
        <v>2070309</v>
      </c>
      <c r="B448" s="539" t="s">
        <v>694</v>
      </c>
      <c r="C448" s="660"/>
    </row>
    <row r="449" spans="1:3" ht="17.100000000000001" customHeight="1">
      <c r="A449" s="539">
        <v>2070399</v>
      </c>
      <c r="B449" s="539" t="s">
        <v>695</v>
      </c>
      <c r="C449" s="660">
        <v>166</v>
      </c>
    </row>
    <row r="450" spans="1:3" ht="17.100000000000001" customHeight="1">
      <c r="A450" s="539">
        <v>20706</v>
      </c>
      <c r="B450" s="540" t="s">
        <v>696</v>
      </c>
      <c r="C450" s="659">
        <f>SUM(C451:C457)</f>
        <v>12</v>
      </c>
    </row>
    <row r="451" spans="1:3" ht="17.100000000000001" customHeight="1">
      <c r="A451" s="539">
        <v>2070601</v>
      </c>
      <c r="B451" s="539" t="s">
        <v>396</v>
      </c>
      <c r="C451" s="659"/>
    </row>
    <row r="452" spans="1:3" ht="17.100000000000001" customHeight="1">
      <c r="A452" s="539">
        <v>2070602</v>
      </c>
      <c r="B452" s="539" t="s">
        <v>397</v>
      </c>
      <c r="C452" s="659"/>
    </row>
    <row r="453" spans="1:3" ht="17.100000000000001" customHeight="1">
      <c r="A453" s="539">
        <v>2070604</v>
      </c>
      <c r="B453" s="539" t="s">
        <v>697</v>
      </c>
      <c r="C453" s="659"/>
    </row>
    <row r="454" spans="1:3" ht="17.100000000000001" customHeight="1">
      <c r="A454" s="539">
        <v>2070605</v>
      </c>
      <c r="B454" s="539" t="s">
        <v>698</v>
      </c>
      <c r="C454" s="659"/>
    </row>
    <row r="455" spans="1:3" ht="17.100000000000001" customHeight="1">
      <c r="A455" s="539">
        <v>2070606</v>
      </c>
      <c r="B455" s="539" t="s">
        <v>699</v>
      </c>
      <c r="C455" s="659"/>
    </row>
    <row r="456" spans="1:3" ht="17.100000000000001" customHeight="1">
      <c r="A456" s="539">
        <v>2070607</v>
      </c>
      <c r="B456" s="539" t="s">
        <v>700</v>
      </c>
      <c r="C456" s="660">
        <v>12</v>
      </c>
    </row>
    <row r="457" spans="1:3" ht="17.100000000000001" customHeight="1">
      <c r="A457" s="539">
        <v>2070699</v>
      </c>
      <c r="B457" s="539" t="s">
        <v>701</v>
      </c>
      <c r="C457" s="659"/>
    </row>
    <row r="458" spans="1:3" ht="17.100000000000001" customHeight="1">
      <c r="A458" s="539">
        <v>20708</v>
      </c>
      <c r="B458" s="540" t="s">
        <v>702</v>
      </c>
      <c r="C458" s="659">
        <f>SUM(C459:C465)</f>
        <v>400</v>
      </c>
    </row>
    <row r="459" spans="1:3" ht="17.100000000000001" customHeight="1">
      <c r="A459" s="539">
        <v>2070801</v>
      </c>
      <c r="B459" s="539" t="s">
        <v>396</v>
      </c>
      <c r="C459" s="660"/>
    </row>
    <row r="460" spans="1:3" ht="17.100000000000001" customHeight="1">
      <c r="A460" s="539">
        <v>2070802</v>
      </c>
      <c r="B460" s="539" t="s">
        <v>397</v>
      </c>
      <c r="C460" s="660"/>
    </row>
    <row r="461" spans="1:3" ht="17.100000000000001" customHeight="1">
      <c r="A461" s="539">
        <v>2070803</v>
      </c>
      <c r="B461" s="539" t="s">
        <v>398</v>
      </c>
      <c r="C461" s="660"/>
    </row>
    <row r="462" spans="1:3" ht="17.100000000000001" customHeight="1">
      <c r="A462" s="539">
        <v>2070806</v>
      </c>
      <c r="B462" s="539" t="s">
        <v>703</v>
      </c>
      <c r="C462" s="660"/>
    </row>
    <row r="463" spans="1:3" ht="17.100000000000001" customHeight="1">
      <c r="A463" s="539">
        <v>2070807</v>
      </c>
      <c r="B463" s="539" t="s">
        <v>704</v>
      </c>
      <c r="C463" s="660"/>
    </row>
    <row r="464" spans="1:3" ht="17.100000000000001" customHeight="1">
      <c r="A464" s="539">
        <v>2070808</v>
      </c>
      <c r="B464" s="539" t="s">
        <v>705</v>
      </c>
      <c r="C464" s="660">
        <v>400</v>
      </c>
    </row>
    <row r="465" spans="1:3" ht="17.100000000000001" customHeight="1">
      <c r="A465" s="539">
        <v>2070899</v>
      </c>
      <c r="B465" s="539" t="s">
        <v>706</v>
      </c>
      <c r="C465" s="660"/>
    </row>
    <row r="466" spans="1:3" ht="17.100000000000001" customHeight="1">
      <c r="A466" s="539">
        <v>20799</v>
      </c>
      <c r="B466" s="540" t="s">
        <v>707</v>
      </c>
      <c r="C466" s="659">
        <f>SUM(C467:C469)</f>
        <v>6</v>
      </c>
    </row>
    <row r="467" spans="1:3" ht="17.100000000000001" customHeight="1">
      <c r="A467" s="539">
        <v>2079902</v>
      </c>
      <c r="B467" s="539" t="s">
        <v>708</v>
      </c>
      <c r="C467" s="660"/>
    </row>
    <row r="468" spans="1:3" ht="17.100000000000001" customHeight="1">
      <c r="A468" s="539">
        <v>2079903</v>
      </c>
      <c r="B468" s="539" t="s">
        <v>709</v>
      </c>
      <c r="C468" s="660"/>
    </row>
    <row r="469" spans="1:3" ht="17.100000000000001" customHeight="1">
      <c r="A469" s="539">
        <v>2079999</v>
      </c>
      <c r="B469" s="539" t="s">
        <v>710</v>
      </c>
      <c r="C469" s="660">
        <v>6</v>
      </c>
    </row>
    <row r="470" spans="1:3" s="529" customFormat="1" ht="17.100000000000001" customHeight="1">
      <c r="A470" s="544">
        <v>208</v>
      </c>
      <c r="B470" s="545" t="s">
        <v>711</v>
      </c>
      <c r="C470" s="661">
        <f>C471+C490+C498+C507+C511+C521+C529+C536+C544+C553+C558+C561+C564+C567+C570+C574+C578+C586+C589</f>
        <v>65000</v>
      </c>
    </row>
    <row r="471" spans="1:3" ht="17.100000000000001" customHeight="1">
      <c r="A471" s="539">
        <v>20801</v>
      </c>
      <c r="B471" s="540" t="s">
        <v>712</v>
      </c>
      <c r="C471" s="659">
        <f>SUM(C472:C489)</f>
        <v>2016</v>
      </c>
    </row>
    <row r="472" spans="1:3" ht="17.100000000000001" customHeight="1">
      <c r="A472" s="539">
        <v>2080101</v>
      </c>
      <c r="B472" s="539" t="s">
        <v>396</v>
      </c>
      <c r="C472" s="660">
        <v>1165</v>
      </c>
    </row>
    <row r="473" spans="1:3" ht="17.100000000000001" customHeight="1">
      <c r="A473" s="539">
        <v>2080102</v>
      </c>
      <c r="B473" s="539" t="s">
        <v>397</v>
      </c>
      <c r="C473" s="660">
        <v>313</v>
      </c>
    </row>
    <row r="474" spans="1:3" ht="17.100000000000001" customHeight="1">
      <c r="A474" s="539">
        <v>2080103</v>
      </c>
      <c r="B474" s="539" t="s">
        <v>398</v>
      </c>
      <c r="C474" s="660"/>
    </row>
    <row r="475" spans="1:3" ht="17.100000000000001" customHeight="1">
      <c r="A475" s="539">
        <v>2080104</v>
      </c>
      <c r="B475" s="539" t="s">
        <v>713</v>
      </c>
      <c r="C475" s="660">
        <v>486</v>
      </c>
    </row>
    <row r="476" spans="1:3" ht="17.100000000000001" customHeight="1">
      <c r="A476" s="539">
        <v>2080105</v>
      </c>
      <c r="B476" s="539" t="s">
        <v>714</v>
      </c>
      <c r="C476" s="660"/>
    </row>
    <row r="477" spans="1:3" ht="17.100000000000001" customHeight="1">
      <c r="A477" s="539">
        <v>2080106</v>
      </c>
      <c r="B477" s="539" t="s">
        <v>715</v>
      </c>
      <c r="C477" s="660">
        <v>50</v>
      </c>
    </row>
    <row r="478" spans="1:3" ht="17.100000000000001" customHeight="1">
      <c r="A478" s="539">
        <v>2080107</v>
      </c>
      <c r="B478" s="539" t="s">
        <v>716</v>
      </c>
      <c r="C478" s="660"/>
    </row>
    <row r="479" spans="1:3" ht="17.100000000000001" customHeight="1">
      <c r="A479" s="539">
        <v>2080108</v>
      </c>
      <c r="B479" s="539" t="s">
        <v>436</v>
      </c>
      <c r="C479" s="660"/>
    </row>
    <row r="480" spans="1:3" ht="17.100000000000001" customHeight="1">
      <c r="A480" s="539">
        <v>2080109</v>
      </c>
      <c r="B480" s="539" t="s">
        <v>717</v>
      </c>
      <c r="C480" s="660"/>
    </row>
    <row r="481" spans="1:3" ht="17.100000000000001" customHeight="1">
      <c r="A481" s="539">
        <v>2080110</v>
      </c>
      <c r="B481" s="539" t="s">
        <v>718</v>
      </c>
      <c r="C481" s="660"/>
    </row>
    <row r="482" spans="1:3" ht="17.100000000000001" customHeight="1">
      <c r="A482" s="539">
        <v>2080111</v>
      </c>
      <c r="B482" s="539" t="s">
        <v>719</v>
      </c>
      <c r="C482" s="660"/>
    </row>
    <row r="483" spans="1:3" ht="17.100000000000001" customHeight="1">
      <c r="A483" s="539">
        <v>2080112</v>
      </c>
      <c r="B483" s="539" t="s">
        <v>720</v>
      </c>
      <c r="C483" s="660"/>
    </row>
    <row r="484" spans="1:3" ht="17.100000000000001" customHeight="1">
      <c r="A484" s="539">
        <v>2080113</v>
      </c>
      <c r="B484" s="539" t="s">
        <v>721</v>
      </c>
      <c r="C484" s="660"/>
    </row>
    <row r="485" spans="1:3" ht="17.100000000000001" customHeight="1">
      <c r="A485" s="539">
        <v>2080114</v>
      </c>
      <c r="B485" s="539" t="s">
        <v>722</v>
      </c>
      <c r="C485" s="660"/>
    </row>
    <row r="486" spans="1:3" ht="17.100000000000001" customHeight="1">
      <c r="A486" s="539">
        <v>2080115</v>
      </c>
      <c r="B486" s="539" t="s">
        <v>723</v>
      </c>
      <c r="C486" s="660"/>
    </row>
    <row r="487" spans="1:3" ht="17.100000000000001" customHeight="1">
      <c r="A487" s="539">
        <v>2080116</v>
      </c>
      <c r="B487" s="539" t="s">
        <v>724</v>
      </c>
      <c r="C487" s="660"/>
    </row>
    <row r="488" spans="1:3" ht="17.100000000000001" customHeight="1">
      <c r="A488" s="539">
        <v>2080150</v>
      </c>
      <c r="B488" s="539" t="s">
        <v>404</v>
      </c>
      <c r="C488" s="660"/>
    </row>
    <row r="489" spans="1:3" ht="17.100000000000001" customHeight="1">
      <c r="A489" s="539">
        <v>2080199</v>
      </c>
      <c r="B489" s="539" t="s">
        <v>725</v>
      </c>
      <c r="C489" s="660">
        <v>2</v>
      </c>
    </row>
    <row r="490" spans="1:3" ht="17.100000000000001" customHeight="1">
      <c r="A490" s="539">
        <v>20802</v>
      </c>
      <c r="B490" s="540" t="s">
        <v>726</v>
      </c>
      <c r="C490" s="659">
        <f>SUM(C491:C497)</f>
        <v>2052</v>
      </c>
    </row>
    <row r="491" spans="1:3" ht="17.100000000000001" customHeight="1">
      <c r="A491" s="539">
        <v>2080201</v>
      </c>
      <c r="B491" s="539" t="s">
        <v>396</v>
      </c>
      <c r="C491" s="660">
        <v>247</v>
      </c>
    </row>
    <row r="492" spans="1:3" ht="17.100000000000001" customHeight="1">
      <c r="A492" s="539">
        <v>2080202</v>
      </c>
      <c r="B492" s="539" t="s">
        <v>397</v>
      </c>
      <c r="C492" s="660">
        <v>177</v>
      </c>
    </row>
    <row r="493" spans="1:3" ht="17.100000000000001" customHeight="1">
      <c r="A493" s="539">
        <v>2080203</v>
      </c>
      <c r="B493" s="539" t="s">
        <v>398</v>
      </c>
      <c r="C493" s="660"/>
    </row>
    <row r="494" spans="1:3" ht="17.100000000000001" customHeight="1">
      <c r="A494" s="539">
        <v>2080206</v>
      </c>
      <c r="B494" s="539" t="s">
        <v>727</v>
      </c>
      <c r="C494" s="660"/>
    </row>
    <row r="495" spans="1:3" ht="17.100000000000001" customHeight="1">
      <c r="A495" s="539">
        <v>2080207</v>
      </c>
      <c r="B495" s="539" t="s">
        <v>728</v>
      </c>
      <c r="C495" s="660"/>
    </row>
    <row r="496" spans="1:3" ht="17.100000000000001" customHeight="1">
      <c r="A496" s="539">
        <v>2080208</v>
      </c>
      <c r="B496" s="539" t="s">
        <v>729</v>
      </c>
      <c r="C496" s="660"/>
    </row>
    <row r="497" spans="1:3" ht="17.100000000000001" customHeight="1">
      <c r="A497" s="539">
        <v>2080299</v>
      </c>
      <c r="B497" s="539" t="s">
        <v>730</v>
      </c>
      <c r="C497" s="660">
        <v>1628</v>
      </c>
    </row>
    <row r="498" spans="1:3" ht="17.100000000000001" customHeight="1">
      <c r="A498" s="539">
        <v>20805</v>
      </c>
      <c r="B498" s="540" t="s">
        <v>731</v>
      </c>
      <c r="C498" s="659">
        <f>SUM(C499:C506)</f>
        <v>27252</v>
      </c>
    </row>
    <row r="499" spans="1:3" ht="17.100000000000001" customHeight="1">
      <c r="A499" s="539">
        <v>2080501</v>
      </c>
      <c r="B499" s="539" t="s">
        <v>732</v>
      </c>
      <c r="C499" s="660">
        <v>115</v>
      </c>
    </row>
    <row r="500" spans="1:3" ht="17.100000000000001" customHeight="1">
      <c r="A500" s="539">
        <v>2080502</v>
      </c>
      <c r="B500" s="539" t="s">
        <v>733</v>
      </c>
      <c r="C500" s="660">
        <v>1700</v>
      </c>
    </row>
    <row r="501" spans="1:3" ht="17.100000000000001" customHeight="1">
      <c r="A501" s="539">
        <v>2080503</v>
      </c>
      <c r="B501" s="539" t="s">
        <v>734</v>
      </c>
      <c r="C501" s="660"/>
    </row>
    <row r="502" spans="1:3" ht="17.100000000000001" customHeight="1">
      <c r="A502" s="539">
        <v>2080505</v>
      </c>
      <c r="B502" s="539" t="s">
        <v>735</v>
      </c>
      <c r="C502" s="660">
        <v>6703</v>
      </c>
    </row>
    <row r="503" spans="1:3" ht="17.100000000000001" customHeight="1">
      <c r="A503" s="539">
        <v>2080506</v>
      </c>
      <c r="B503" s="539" t="s">
        <v>736</v>
      </c>
      <c r="C503" s="660">
        <v>5332</v>
      </c>
    </row>
    <row r="504" spans="1:3" ht="17.100000000000001" customHeight="1">
      <c r="A504" s="539">
        <v>2080507</v>
      </c>
      <c r="B504" s="539" t="s">
        <v>737</v>
      </c>
      <c r="C504" s="660">
        <v>13334</v>
      </c>
    </row>
    <row r="505" spans="1:3" ht="17.100000000000001" customHeight="1">
      <c r="A505" s="539">
        <v>2080508</v>
      </c>
      <c r="B505" s="539" t="s">
        <v>738</v>
      </c>
      <c r="C505" s="660"/>
    </row>
    <row r="506" spans="1:3" ht="17.100000000000001" customHeight="1">
      <c r="A506" s="539">
        <v>2080599</v>
      </c>
      <c r="B506" s="539" t="s">
        <v>739</v>
      </c>
      <c r="C506" s="660">
        <v>68</v>
      </c>
    </row>
    <row r="507" spans="1:3" ht="17.100000000000001" customHeight="1">
      <c r="A507" s="539">
        <v>20806</v>
      </c>
      <c r="B507" s="540" t="s">
        <v>740</v>
      </c>
      <c r="C507" s="659"/>
    </row>
    <row r="508" spans="1:3" ht="17.100000000000001" customHeight="1">
      <c r="A508" s="539">
        <v>2080601</v>
      </c>
      <c r="B508" s="539" t="s">
        <v>741</v>
      </c>
      <c r="C508" s="659"/>
    </row>
    <row r="509" spans="1:3" ht="17.100000000000001" customHeight="1">
      <c r="A509" s="539">
        <v>2080602</v>
      </c>
      <c r="B509" s="539" t="s">
        <v>742</v>
      </c>
      <c r="C509" s="659"/>
    </row>
    <row r="510" spans="1:3" ht="17.100000000000001" customHeight="1">
      <c r="A510" s="539">
        <v>2080699</v>
      </c>
      <c r="B510" s="539" t="s">
        <v>743</v>
      </c>
      <c r="C510" s="659"/>
    </row>
    <row r="511" spans="1:3" ht="17.100000000000001" customHeight="1">
      <c r="A511" s="539">
        <v>20807</v>
      </c>
      <c r="B511" s="540" t="s">
        <v>744</v>
      </c>
      <c r="C511" s="659">
        <f>SUM(C512:C520)</f>
        <v>5019</v>
      </c>
    </row>
    <row r="512" spans="1:3" ht="17.100000000000001" customHeight="1">
      <c r="A512" s="539">
        <v>2080701</v>
      </c>
      <c r="B512" s="539" t="s">
        <v>745</v>
      </c>
      <c r="C512" s="659"/>
    </row>
    <row r="513" spans="1:3" ht="17.100000000000001" customHeight="1">
      <c r="A513" s="539">
        <v>2080702</v>
      </c>
      <c r="B513" s="539" t="s">
        <v>746</v>
      </c>
      <c r="C513" s="659"/>
    </row>
    <row r="514" spans="1:3" ht="17.100000000000001" customHeight="1">
      <c r="A514" s="539">
        <v>2080704</v>
      </c>
      <c r="B514" s="539" t="s">
        <v>747</v>
      </c>
      <c r="C514" s="660">
        <v>9</v>
      </c>
    </row>
    <row r="515" spans="1:3" ht="17.100000000000001" customHeight="1">
      <c r="A515" s="539">
        <v>2080705</v>
      </c>
      <c r="B515" s="539" t="s">
        <v>748</v>
      </c>
      <c r="C515" s="660">
        <v>4684</v>
      </c>
    </row>
    <row r="516" spans="1:3" ht="17.100000000000001" customHeight="1">
      <c r="A516" s="539">
        <v>2080709</v>
      </c>
      <c r="B516" s="539" t="s">
        <v>749</v>
      </c>
      <c r="C516" s="660">
        <v>20</v>
      </c>
    </row>
    <row r="517" spans="1:3" ht="17.100000000000001" customHeight="1">
      <c r="A517" s="539">
        <v>2080711</v>
      </c>
      <c r="B517" s="539" t="s">
        <v>750</v>
      </c>
      <c r="C517" s="660">
        <v>163</v>
      </c>
    </row>
    <row r="518" spans="1:3" ht="17.100000000000001" customHeight="1">
      <c r="A518" s="539">
        <v>2080712</v>
      </c>
      <c r="B518" s="539" t="s">
        <v>751</v>
      </c>
      <c r="C518" s="659"/>
    </row>
    <row r="519" spans="1:3" ht="17.100000000000001" customHeight="1">
      <c r="A519" s="539">
        <v>2080713</v>
      </c>
      <c r="B519" s="539" t="s">
        <v>752</v>
      </c>
      <c r="C519" s="660">
        <v>125</v>
      </c>
    </row>
    <row r="520" spans="1:3" ht="17.100000000000001" customHeight="1">
      <c r="A520" s="539">
        <v>2080799</v>
      </c>
      <c r="B520" s="539" t="s">
        <v>753</v>
      </c>
      <c r="C520" s="660">
        <v>18</v>
      </c>
    </row>
    <row r="521" spans="1:3" ht="17.100000000000001" customHeight="1">
      <c r="A521" s="539">
        <v>20808</v>
      </c>
      <c r="B521" s="540" t="s">
        <v>754</v>
      </c>
      <c r="C521" s="659">
        <f>SUM(C522:C528)</f>
        <v>3955</v>
      </c>
    </row>
    <row r="522" spans="1:3" ht="17.100000000000001" customHeight="1">
      <c r="A522" s="539">
        <v>2080801</v>
      </c>
      <c r="B522" s="539" t="s">
        <v>755</v>
      </c>
      <c r="C522" s="660">
        <v>1213</v>
      </c>
    </row>
    <row r="523" spans="1:3" ht="17.100000000000001" customHeight="1">
      <c r="A523" s="539">
        <v>2080802</v>
      </c>
      <c r="B523" s="539" t="s">
        <v>756</v>
      </c>
      <c r="C523" s="660">
        <v>1064</v>
      </c>
    </row>
    <row r="524" spans="1:3" ht="17.100000000000001" customHeight="1">
      <c r="A524" s="539">
        <v>2080803</v>
      </c>
      <c r="B524" s="539" t="s">
        <v>757</v>
      </c>
      <c r="C524" s="660">
        <v>150</v>
      </c>
    </row>
    <row r="525" spans="1:3" ht="17.100000000000001" customHeight="1">
      <c r="A525" s="539">
        <v>2080804</v>
      </c>
      <c r="B525" s="539" t="s">
        <v>758</v>
      </c>
      <c r="C525" s="660"/>
    </row>
    <row r="526" spans="1:3" ht="17.100000000000001" customHeight="1">
      <c r="A526" s="539">
        <v>2080805</v>
      </c>
      <c r="B526" s="539" t="s">
        <v>759</v>
      </c>
      <c r="C526" s="660">
        <v>335</v>
      </c>
    </row>
    <row r="527" spans="1:3" ht="17.100000000000001" customHeight="1">
      <c r="A527" s="539">
        <v>2080806</v>
      </c>
      <c r="B527" s="539" t="s">
        <v>760</v>
      </c>
      <c r="C527" s="660">
        <v>749</v>
      </c>
    </row>
    <row r="528" spans="1:3" ht="17.100000000000001" customHeight="1">
      <c r="A528" s="539">
        <v>2080899</v>
      </c>
      <c r="B528" s="539" t="s">
        <v>761</v>
      </c>
      <c r="C528" s="660">
        <v>444</v>
      </c>
    </row>
    <row r="529" spans="1:3" ht="17.100000000000001" customHeight="1">
      <c r="A529" s="539">
        <v>20809</v>
      </c>
      <c r="B529" s="540" t="s">
        <v>762</v>
      </c>
      <c r="C529" s="659">
        <f>SUM(C530:C535)</f>
        <v>831</v>
      </c>
    </row>
    <row r="530" spans="1:3" ht="17.100000000000001" customHeight="1">
      <c r="A530" s="539">
        <v>2080901</v>
      </c>
      <c r="B530" s="539" t="s">
        <v>763</v>
      </c>
      <c r="C530" s="660">
        <v>339</v>
      </c>
    </row>
    <row r="531" spans="1:3" ht="17.100000000000001" customHeight="1">
      <c r="A531" s="539">
        <v>2080902</v>
      </c>
      <c r="B531" s="539" t="s">
        <v>764</v>
      </c>
      <c r="C531" s="660">
        <v>274</v>
      </c>
    </row>
    <row r="532" spans="1:3" ht="17.100000000000001" customHeight="1">
      <c r="A532" s="539">
        <v>2080903</v>
      </c>
      <c r="B532" s="539" t="s">
        <v>765</v>
      </c>
      <c r="C532" s="660">
        <v>17</v>
      </c>
    </row>
    <row r="533" spans="1:3" ht="17.100000000000001" customHeight="1">
      <c r="A533" s="539">
        <v>2080904</v>
      </c>
      <c r="B533" s="539" t="s">
        <v>766</v>
      </c>
      <c r="C533" s="660">
        <v>38</v>
      </c>
    </row>
    <row r="534" spans="1:3" ht="17.100000000000001" customHeight="1">
      <c r="A534" s="539">
        <v>2080905</v>
      </c>
      <c r="B534" s="539" t="s">
        <v>767</v>
      </c>
      <c r="C534" s="660">
        <v>90</v>
      </c>
    </row>
    <row r="535" spans="1:3" ht="17.100000000000001" customHeight="1">
      <c r="A535" s="539">
        <v>2080999</v>
      </c>
      <c r="B535" s="539" t="s">
        <v>768</v>
      </c>
      <c r="C535" s="660">
        <v>73</v>
      </c>
    </row>
    <row r="536" spans="1:3" ht="17.100000000000001" customHeight="1">
      <c r="A536" s="539">
        <v>20810</v>
      </c>
      <c r="B536" s="540" t="s">
        <v>769</v>
      </c>
      <c r="C536" s="659">
        <f>SUM(C537:C543)</f>
        <v>878</v>
      </c>
    </row>
    <row r="537" spans="1:3" ht="17.100000000000001" customHeight="1">
      <c r="A537" s="539">
        <v>2081001</v>
      </c>
      <c r="B537" s="539" t="s">
        <v>770</v>
      </c>
      <c r="C537" s="660">
        <v>520</v>
      </c>
    </row>
    <row r="538" spans="1:3" ht="17.100000000000001" customHeight="1">
      <c r="A538" s="539">
        <v>2081002</v>
      </c>
      <c r="B538" s="539" t="s">
        <v>771</v>
      </c>
      <c r="C538" s="660">
        <v>222</v>
      </c>
    </row>
    <row r="539" spans="1:3" ht="17.100000000000001" customHeight="1">
      <c r="A539" s="539">
        <v>2081003</v>
      </c>
      <c r="B539" s="539" t="s">
        <v>772</v>
      </c>
      <c r="C539" s="660"/>
    </row>
    <row r="540" spans="1:3" ht="17.100000000000001" customHeight="1">
      <c r="A540" s="539">
        <v>2081004</v>
      </c>
      <c r="B540" s="539" t="s">
        <v>773</v>
      </c>
      <c r="C540" s="660"/>
    </row>
    <row r="541" spans="1:3" ht="17.100000000000001" customHeight="1">
      <c r="A541" s="539">
        <v>2081005</v>
      </c>
      <c r="B541" s="539" t="s">
        <v>774</v>
      </c>
      <c r="C541" s="659"/>
    </row>
    <row r="542" spans="1:3" ht="17.100000000000001" customHeight="1">
      <c r="A542" s="539">
        <v>2081006</v>
      </c>
      <c r="B542" s="539" t="s">
        <v>775</v>
      </c>
      <c r="C542" s="660">
        <v>118</v>
      </c>
    </row>
    <row r="543" spans="1:3" ht="17.100000000000001" customHeight="1">
      <c r="A543" s="539">
        <v>2081099</v>
      </c>
      <c r="B543" s="539" t="s">
        <v>776</v>
      </c>
      <c r="C543" s="660">
        <v>18</v>
      </c>
    </row>
    <row r="544" spans="1:3" ht="17.100000000000001" customHeight="1">
      <c r="A544" s="539">
        <v>20811</v>
      </c>
      <c r="B544" s="540" t="s">
        <v>777</v>
      </c>
      <c r="C544" s="659">
        <f>SUM(C545:C552)</f>
        <v>2281</v>
      </c>
    </row>
    <row r="545" spans="1:3" ht="17.100000000000001" customHeight="1">
      <c r="A545" s="539">
        <v>2081101</v>
      </c>
      <c r="B545" s="539" t="s">
        <v>396</v>
      </c>
      <c r="C545" s="660">
        <v>154</v>
      </c>
    </row>
    <row r="546" spans="1:3" ht="17.100000000000001" customHeight="1">
      <c r="A546" s="539">
        <v>2081102</v>
      </c>
      <c r="B546" s="539" t="s">
        <v>397</v>
      </c>
      <c r="C546" s="660">
        <v>20</v>
      </c>
    </row>
    <row r="547" spans="1:3" ht="17.100000000000001" customHeight="1">
      <c r="A547" s="539">
        <v>2081103</v>
      </c>
      <c r="B547" s="539" t="s">
        <v>398</v>
      </c>
      <c r="C547" s="660"/>
    </row>
    <row r="548" spans="1:3" ht="17.100000000000001" customHeight="1">
      <c r="A548" s="539">
        <v>2081104</v>
      </c>
      <c r="B548" s="539" t="s">
        <v>778</v>
      </c>
      <c r="C548" s="660">
        <v>113</v>
      </c>
    </row>
    <row r="549" spans="1:3" ht="17.100000000000001" customHeight="1">
      <c r="A549" s="539">
        <v>2081105</v>
      </c>
      <c r="B549" s="539" t="s">
        <v>779</v>
      </c>
      <c r="C549" s="660"/>
    </row>
    <row r="550" spans="1:3" ht="17.100000000000001" customHeight="1">
      <c r="A550" s="539">
        <v>2081106</v>
      </c>
      <c r="B550" s="539" t="s">
        <v>780</v>
      </c>
      <c r="C550" s="660"/>
    </row>
    <row r="551" spans="1:3" ht="17.100000000000001" customHeight="1">
      <c r="A551" s="539">
        <v>2081107</v>
      </c>
      <c r="B551" s="539" t="s">
        <v>781</v>
      </c>
      <c r="C551" s="660">
        <v>1987</v>
      </c>
    </row>
    <row r="552" spans="1:3" ht="17.100000000000001" customHeight="1">
      <c r="A552" s="539">
        <v>2081199</v>
      </c>
      <c r="B552" s="539" t="s">
        <v>782</v>
      </c>
      <c r="C552" s="660">
        <v>7</v>
      </c>
    </row>
    <row r="553" spans="1:3" ht="17.100000000000001" customHeight="1">
      <c r="A553" s="539">
        <v>20816</v>
      </c>
      <c r="B553" s="540" t="s">
        <v>783</v>
      </c>
      <c r="C553" s="659"/>
    </row>
    <row r="554" spans="1:3" ht="17.100000000000001" customHeight="1">
      <c r="A554" s="539">
        <v>2081601</v>
      </c>
      <c r="B554" s="539" t="s">
        <v>396</v>
      </c>
      <c r="C554" s="659"/>
    </row>
    <row r="555" spans="1:3" ht="17.100000000000001" customHeight="1">
      <c r="A555" s="539">
        <v>2081602</v>
      </c>
      <c r="B555" s="539" t="s">
        <v>397</v>
      </c>
      <c r="C555" s="659"/>
    </row>
    <row r="556" spans="1:3" ht="17.100000000000001" customHeight="1">
      <c r="A556" s="539">
        <v>2081603</v>
      </c>
      <c r="B556" s="539" t="s">
        <v>398</v>
      </c>
      <c r="C556" s="659"/>
    </row>
    <row r="557" spans="1:3" ht="17.100000000000001" customHeight="1">
      <c r="A557" s="539">
        <v>2081699</v>
      </c>
      <c r="B557" s="539" t="s">
        <v>784</v>
      </c>
      <c r="C557" s="659"/>
    </row>
    <row r="558" spans="1:3" ht="17.100000000000001" customHeight="1">
      <c r="A558" s="539">
        <v>20819</v>
      </c>
      <c r="B558" s="540" t="s">
        <v>785</v>
      </c>
      <c r="C558" s="659">
        <f>SUM(C559:C560)</f>
        <v>2650</v>
      </c>
    </row>
    <row r="559" spans="1:3" ht="17.100000000000001" customHeight="1">
      <c r="A559" s="539">
        <v>2081901</v>
      </c>
      <c r="B559" s="539" t="s">
        <v>786</v>
      </c>
      <c r="C559" s="660">
        <v>650</v>
      </c>
    </row>
    <row r="560" spans="1:3" ht="17.100000000000001" customHeight="1">
      <c r="A560" s="539">
        <v>2081902</v>
      </c>
      <c r="B560" s="539" t="s">
        <v>787</v>
      </c>
      <c r="C560" s="660">
        <v>2000</v>
      </c>
    </row>
    <row r="561" spans="1:3" ht="17.100000000000001" customHeight="1">
      <c r="A561" s="539">
        <v>20820</v>
      </c>
      <c r="B561" s="540" t="s">
        <v>788</v>
      </c>
      <c r="C561" s="659">
        <f>SUM(C562:C563)</f>
        <v>84</v>
      </c>
    </row>
    <row r="562" spans="1:3" ht="17.100000000000001" customHeight="1">
      <c r="A562" s="539">
        <v>2082001</v>
      </c>
      <c r="B562" s="539" t="s">
        <v>789</v>
      </c>
      <c r="C562" s="660">
        <v>84</v>
      </c>
    </row>
    <row r="563" spans="1:3" ht="17.100000000000001" customHeight="1">
      <c r="A563" s="539">
        <v>2082002</v>
      </c>
      <c r="B563" s="539" t="s">
        <v>790</v>
      </c>
      <c r="C563" s="660"/>
    </row>
    <row r="564" spans="1:3" ht="17.100000000000001" customHeight="1">
      <c r="A564" s="539">
        <v>20821</v>
      </c>
      <c r="B564" s="540" t="s">
        <v>791</v>
      </c>
      <c r="C564" s="659">
        <f>SUM(C565:C566)</f>
        <v>2450</v>
      </c>
    </row>
    <row r="565" spans="1:3" ht="17.100000000000001" customHeight="1">
      <c r="A565" s="539">
        <v>2082101</v>
      </c>
      <c r="B565" s="539" t="s">
        <v>792</v>
      </c>
      <c r="C565" s="660">
        <v>65</v>
      </c>
    </row>
    <row r="566" spans="1:3" ht="17.100000000000001" customHeight="1">
      <c r="A566" s="539">
        <v>2082102</v>
      </c>
      <c r="B566" s="539" t="s">
        <v>793</v>
      </c>
      <c r="C566" s="660">
        <v>2385</v>
      </c>
    </row>
    <row r="567" spans="1:3" ht="17.100000000000001" customHeight="1">
      <c r="A567" s="539">
        <v>20825</v>
      </c>
      <c r="B567" s="540" t="s">
        <v>794</v>
      </c>
      <c r="C567" s="659">
        <f>SUM(C568:C569)</f>
        <v>82</v>
      </c>
    </row>
    <row r="568" spans="1:3" ht="17.100000000000001" customHeight="1">
      <c r="A568" s="539">
        <v>2082501</v>
      </c>
      <c r="B568" s="539" t="s">
        <v>795</v>
      </c>
      <c r="C568" s="660">
        <v>1</v>
      </c>
    </row>
    <row r="569" spans="1:3" ht="17.100000000000001" customHeight="1">
      <c r="A569" s="539">
        <v>2082502</v>
      </c>
      <c r="B569" s="539" t="s">
        <v>796</v>
      </c>
      <c r="C569" s="660">
        <v>81</v>
      </c>
    </row>
    <row r="570" spans="1:3" ht="17.100000000000001" customHeight="1">
      <c r="A570" s="539">
        <v>20826</v>
      </c>
      <c r="B570" s="540" t="s">
        <v>797</v>
      </c>
      <c r="C570" s="659">
        <f>SUM(C571:C573)</f>
        <v>10736</v>
      </c>
    </row>
    <row r="571" spans="1:3" ht="17.100000000000001" customHeight="1">
      <c r="A571" s="539">
        <v>2082601</v>
      </c>
      <c r="B571" s="539" t="s">
        <v>798</v>
      </c>
      <c r="C571" s="659"/>
    </row>
    <row r="572" spans="1:3" ht="17.100000000000001" customHeight="1">
      <c r="A572" s="539">
        <v>2082602</v>
      </c>
      <c r="B572" s="539" t="s">
        <v>799</v>
      </c>
      <c r="C572" s="660">
        <v>10736</v>
      </c>
    </row>
    <row r="573" spans="1:3" ht="17.100000000000001" customHeight="1">
      <c r="A573" s="539">
        <v>2082699</v>
      </c>
      <c r="B573" s="539" t="s">
        <v>800</v>
      </c>
      <c r="C573" s="659"/>
    </row>
    <row r="574" spans="1:3" ht="17.100000000000001" customHeight="1">
      <c r="A574" s="539">
        <v>20827</v>
      </c>
      <c r="B574" s="540" t="s">
        <v>801</v>
      </c>
      <c r="C574" s="659"/>
    </row>
    <row r="575" spans="1:3" ht="17.100000000000001" customHeight="1">
      <c r="A575" s="539">
        <v>2082701</v>
      </c>
      <c r="B575" s="539" t="s">
        <v>802</v>
      </c>
      <c r="C575" s="659"/>
    </row>
    <row r="576" spans="1:3" ht="17.100000000000001" customHeight="1">
      <c r="A576" s="539">
        <v>2082702</v>
      </c>
      <c r="B576" s="539" t="s">
        <v>803</v>
      </c>
      <c r="C576" s="659"/>
    </row>
    <row r="577" spans="1:3" ht="17.100000000000001" customHeight="1">
      <c r="A577" s="539">
        <v>2082799</v>
      </c>
      <c r="B577" s="539" t="s">
        <v>804</v>
      </c>
      <c r="C577" s="659"/>
    </row>
    <row r="578" spans="1:3" ht="17.100000000000001" customHeight="1">
      <c r="A578" s="539">
        <v>20828</v>
      </c>
      <c r="B578" s="540" t="s">
        <v>805</v>
      </c>
      <c r="C578" s="659">
        <f>SUM(C579:C585)</f>
        <v>287</v>
      </c>
    </row>
    <row r="579" spans="1:3" ht="17.100000000000001" customHeight="1">
      <c r="A579" s="539">
        <v>2082801</v>
      </c>
      <c r="B579" s="539" t="s">
        <v>396</v>
      </c>
      <c r="C579" s="660">
        <v>194</v>
      </c>
    </row>
    <row r="580" spans="1:3" ht="17.100000000000001" customHeight="1">
      <c r="A580" s="539">
        <v>2082802</v>
      </c>
      <c r="B580" s="539" t="s">
        <v>397</v>
      </c>
      <c r="C580" s="660">
        <v>71</v>
      </c>
    </row>
    <row r="581" spans="1:3" ht="17.100000000000001" customHeight="1">
      <c r="A581" s="539">
        <v>2082803</v>
      </c>
      <c r="B581" s="539" t="s">
        <v>398</v>
      </c>
      <c r="C581" s="660"/>
    </row>
    <row r="582" spans="1:3" ht="17.100000000000001" customHeight="1">
      <c r="A582" s="539">
        <v>2082804</v>
      </c>
      <c r="B582" s="539" t="s">
        <v>806</v>
      </c>
      <c r="C582" s="660">
        <v>22</v>
      </c>
    </row>
    <row r="583" spans="1:3" ht="17.100000000000001" customHeight="1">
      <c r="A583" s="539">
        <v>2082805</v>
      </c>
      <c r="B583" s="539" t="s">
        <v>807</v>
      </c>
      <c r="C583" s="659"/>
    </row>
    <row r="584" spans="1:3" ht="17.100000000000001" customHeight="1">
      <c r="A584" s="539">
        <v>2082850</v>
      </c>
      <c r="B584" s="539" t="s">
        <v>404</v>
      </c>
      <c r="C584" s="659"/>
    </row>
    <row r="585" spans="1:3" ht="17.100000000000001" customHeight="1">
      <c r="A585" s="539">
        <v>2082899</v>
      </c>
      <c r="B585" s="539" t="s">
        <v>808</v>
      </c>
      <c r="C585" s="660"/>
    </row>
    <row r="586" spans="1:3" ht="17.100000000000001" customHeight="1">
      <c r="A586" s="539">
        <v>20830</v>
      </c>
      <c r="B586" s="540" t="s">
        <v>809</v>
      </c>
      <c r="C586" s="659">
        <f>SUM(C587:C588)</f>
        <v>2027</v>
      </c>
    </row>
    <row r="587" spans="1:3" ht="17.100000000000001" customHeight="1">
      <c r="A587" s="539">
        <v>2083001</v>
      </c>
      <c r="B587" s="539" t="s">
        <v>810</v>
      </c>
      <c r="C587" s="660">
        <v>27</v>
      </c>
    </row>
    <row r="588" spans="1:3" ht="17.100000000000001" customHeight="1">
      <c r="A588" s="539">
        <v>2083099</v>
      </c>
      <c r="B588" s="539" t="s">
        <v>811</v>
      </c>
      <c r="C588" s="660">
        <v>2000</v>
      </c>
    </row>
    <row r="589" spans="1:3" ht="17.100000000000001" customHeight="1">
      <c r="A589" s="539">
        <v>20899</v>
      </c>
      <c r="B589" s="540" t="s">
        <v>812</v>
      </c>
      <c r="C589" s="659">
        <f>SUM(C590)</f>
        <v>2400</v>
      </c>
    </row>
    <row r="590" spans="1:3" ht="17.100000000000001" customHeight="1">
      <c r="A590" s="539">
        <v>2089999</v>
      </c>
      <c r="B590" s="539" t="s">
        <v>813</v>
      </c>
      <c r="C590" s="660">
        <v>2400</v>
      </c>
    </row>
    <row r="591" spans="1:3" ht="17.100000000000001" customHeight="1">
      <c r="A591" s="539">
        <v>210</v>
      </c>
      <c r="B591" s="540" t="s">
        <v>814</v>
      </c>
      <c r="C591" s="659">
        <f>C592+C597+C609+C613+C625+C628+C632+C637+C641+C645+C648+C657+C659</f>
        <v>28000</v>
      </c>
    </row>
    <row r="592" spans="1:3" ht="17.100000000000001" customHeight="1">
      <c r="A592" s="539">
        <v>21001</v>
      </c>
      <c r="B592" s="540" t="s">
        <v>815</v>
      </c>
      <c r="C592" s="659">
        <f>SUM(C593:C596)</f>
        <v>1071</v>
      </c>
    </row>
    <row r="593" spans="1:3" ht="17.100000000000001" customHeight="1">
      <c r="A593" s="539">
        <v>2100101</v>
      </c>
      <c r="B593" s="539" t="s">
        <v>396</v>
      </c>
      <c r="C593" s="660">
        <v>412</v>
      </c>
    </row>
    <row r="594" spans="1:3" ht="17.100000000000001" customHeight="1">
      <c r="A594" s="539">
        <v>2100102</v>
      </c>
      <c r="B594" s="539" t="s">
        <v>397</v>
      </c>
      <c r="C594" s="660"/>
    </row>
    <row r="595" spans="1:3" ht="17.100000000000001" customHeight="1">
      <c r="A595" s="539">
        <v>2100103</v>
      </c>
      <c r="B595" s="539" t="s">
        <v>398</v>
      </c>
      <c r="C595" s="660"/>
    </row>
    <row r="596" spans="1:3" ht="17.100000000000001" customHeight="1">
      <c r="A596" s="539">
        <v>2100199</v>
      </c>
      <c r="B596" s="539" t="s">
        <v>816</v>
      </c>
      <c r="C596" s="660">
        <v>659</v>
      </c>
    </row>
    <row r="597" spans="1:3" ht="17.100000000000001" customHeight="1">
      <c r="A597" s="539">
        <v>21002</v>
      </c>
      <c r="B597" s="540" t="s">
        <v>817</v>
      </c>
      <c r="C597" s="659">
        <f>SUM(C598:C608)</f>
        <v>7</v>
      </c>
    </row>
    <row r="598" spans="1:3" ht="17.100000000000001" customHeight="1">
      <c r="A598" s="539">
        <v>2100201</v>
      </c>
      <c r="B598" s="539" t="s">
        <v>818</v>
      </c>
      <c r="C598" s="659"/>
    </row>
    <row r="599" spans="1:3" ht="17.100000000000001" customHeight="1">
      <c r="A599" s="539">
        <v>2100202</v>
      </c>
      <c r="B599" s="539" t="s">
        <v>819</v>
      </c>
      <c r="C599" s="660"/>
    </row>
    <row r="600" spans="1:3" ht="17.100000000000001" customHeight="1">
      <c r="A600" s="539">
        <v>2100203</v>
      </c>
      <c r="B600" s="539" t="s">
        <v>820</v>
      </c>
      <c r="C600" s="660"/>
    </row>
    <row r="601" spans="1:3" ht="17.100000000000001" customHeight="1">
      <c r="A601" s="539">
        <v>2100204</v>
      </c>
      <c r="B601" s="539" t="s">
        <v>821</v>
      </c>
      <c r="C601" s="660"/>
    </row>
    <row r="602" spans="1:3" ht="17.100000000000001" customHeight="1">
      <c r="A602" s="539">
        <v>2100205</v>
      </c>
      <c r="B602" s="539" t="s">
        <v>822</v>
      </c>
      <c r="C602" s="660"/>
    </row>
    <row r="603" spans="1:3" ht="17.100000000000001" customHeight="1">
      <c r="A603" s="539">
        <v>2100206</v>
      </c>
      <c r="B603" s="539" t="s">
        <v>823</v>
      </c>
      <c r="C603" s="660"/>
    </row>
    <row r="604" spans="1:3" ht="17.100000000000001" customHeight="1">
      <c r="A604" s="539">
        <v>2100207</v>
      </c>
      <c r="B604" s="539" t="s">
        <v>824</v>
      </c>
      <c r="C604" s="660"/>
    </row>
    <row r="605" spans="1:3" ht="17.100000000000001" customHeight="1">
      <c r="A605" s="539">
        <v>2100208</v>
      </c>
      <c r="B605" s="539" t="s">
        <v>825</v>
      </c>
      <c r="C605" s="660"/>
    </row>
    <row r="606" spans="1:3" ht="17.100000000000001" customHeight="1">
      <c r="A606" s="539">
        <v>2100210</v>
      </c>
      <c r="B606" s="539" t="s">
        <v>826</v>
      </c>
      <c r="C606" s="660"/>
    </row>
    <row r="607" spans="1:3" ht="17.100000000000001" customHeight="1">
      <c r="A607" s="539">
        <v>2100212</v>
      </c>
      <c r="B607" s="539" t="s">
        <v>827</v>
      </c>
      <c r="C607" s="660"/>
    </row>
    <row r="608" spans="1:3" ht="17.100000000000001" customHeight="1">
      <c r="A608" s="539">
        <v>2100299</v>
      </c>
      <c r="B608" s="539" t="s">
        <v>828</v>
      </c>
      <c r="C608" s="660">
        <v>7</v>
      </c>
    </row>
    <row r="609" spans="1:3" ht="17.100000000000001" customHeight="1">
      <c r="A609" s="539">
        <v>21003</v>
      </c>
      <c r="B609" s="540" t="s">
        <v>829</v>
      </c>
      <c r="C609" s="659">
        <f>SUM(C610:C612)</f>
        <v>2398</v>
      </c>
    </row>
    <row r="610" spans="1:3" ht="17.100000000000001" customHeight="1">
      <c r="A610" s="539">
        <v>2100301</v>
      </c>
      <c r="B610" s="539" t="s">
        <v>830</v>
      </c>
      <c r="C610" s="660"/>
    </row>
    <row r="611" spans="1:3" ht="17.100000000000001" customHeight="1">
      <c r="A611" s="539">
        <v>2100302</v>
      </c>
      <c r="B611" s="539" t="s">
        <v>831</v>
      </c>
      <c r="C611" s="660">
        <v>660</v>
      </c>
    </row>
    <row r="612" spans="1:3" ht="17.100000000000001" customHeight="1">
      <c r="A612" s="539">
        <v>2100399</v>
      </c>
      <c r="B612" s="539" t="s">
        <v>832</v>
      </c>
      <c r="C612" s="660">
        <v>1738</v>
      </c>
    </row>
    <row r="613" spans="1:3" ht="17.100000000000001" customHeight="1">
      <c r="A613" s="539">
        <v>21004</v>
      </c>
      <c r="B613" s="540" t="s">
        <v>833</v>
      </c>
      <c r="C613" s="659">
        <f>SUM(C614:C624)</f>
        <v>7124</v>
      </c>
    </row>
    <row r="614" spans="1:3" ht="17.100000000000001" customHeight="1">
      <c r="A614" s="539">
        <v>2100401</v>
      </c>
      <c r="B614" s="539" t="s">
        <v>834</v>
      </c>
      <c r="C614" s="660">
        <v>706</v>
      </c>
    </row>
    <row r="615" spans="1:3" ht="17.100000000000001" customHeight="1">
      <c r="A615" s="539">
        <v>2100402</v>
      </c>
      <c r="B615" s="539" t="s">
        <v>835</v>
      </c>
      <c r="C615" s="660">
        <v>296</v>
      </c>
    </row>
    <row r="616" spans="1:3" ht="17.100000000000001" customHeight="1">
      <c r="A616" s="539">
        <v>2100403</v>
      </c>
      <c r="B616" s="539" t="s">
        <v>836</v>
      </c>
      <c r="C616" s="660">
        <v>552</v>
      </c>
    </row>
    <row r="617" spans="1:3" ht="17.100000000000001" customHeight="1">
      <c r="A617" s="539">
        <v>2100404</v>
      </c>
      <c r="B617" s="539" t="s">
        <v>837</v>
      </c>
      <c r="C617" s="660"/>
    </row>
    <row r="618" spans="1:3" ht="17.100000000000001" customHeight="1">
      <c r="A618" s="539">
        <v>2100405</v>
      </c>
      <c r="B618" s="539" t="s">
        <v>838</v>
      </c>
      <c r="C618" s="660"/>
    </row>
    <row r="619" spans="1:3" ht="17.100000000000001" customHeight="1">
      <c r="A619" s="539">
        <v>2100406</v>
      </c>
      <c r="B619" s="539" t="s">
        <v>839</v>
      </c>
      <c r="C619" s="660"/>
    </row>
    <row r="620" spans="1:3" ht="17.100000000000001" customHeight="1">
      <c r="A620" s="539">
        <v>2100407</v>
      </c>
      <c r="B620" s="539" t="s">
        <v>840</v>
      </c>
      <c r="C620" s="660"/>
    </row>
    <row r="621" spans="1:3" ht="17.100000000000001" customHeight="1">
      <c r="A621" s="539">
        <v>2100408</v>
      </c>
      <c r="B621" s="539" t="s">
        <v>841</v>
      </c>
      <c r="C621" s="660">
        <v>4770</v>
      </c>
    </row>
    <row r="622" spans="1:3" ht="17.100000000000001" customHeight="1">
      <c r="A622" s="539">
        <v>2100409</v>
      </c>
      <c r="B622" s="539" t="s">
        <v>842</v>
      </c>
      <c r="C622" s="660">
        <v>138</v>
      </c>
    </row>
    <row r="623" spans="1:3" ht="17.100000000000001" customHeight="1">
      <c r="A623" s="539">
        <v>2100410</v>
      </c>
      <c r="B623" s="539" t="s">
        <v>843</v>
      </c>
      <c r="C623" s="660">
        <v>240</v>
      </c>
    </row>
    <row r="624" spans="1:3" ht="17.100000000000001" customHeight="1">
      <c r="A624" s="539">
        <v>2100499</v>
      </c>
      <c r="B624" s="539" t="s">
        <v>844</v>
      </c>
      <c r="C624" s="660">
        <v>422</v>
      </c>
    </row>
    <row r="625" spans="1:3" ht="17.100000000000001" customHeight="1">
      <c r="A625" s="539">
        <v>21006</v>
      </c>
      <c r="B625" s="540" t="s">
        <v>845</v>
      </c>
      <c r="C625" s="659">
        <f>SUM(C626:C627)</f>
        <v>0</v>
      </c>
    </row>
    <row r="626" spans="1:3" ht="17.100000000000001" customHeight="1">
      <c r="A626" s="539">
        <v>2100601</v>
      </c>
      <c r="B626" s="539" t="s">
        <v>846</v>
      </c>
      <c r="C626" s="660"/>
    </row>
    <row r="627" spans="1:3" ht="17.100000000000001" customHeight="1">
      <c r="A627" s="539">
        <v>2100699</v>
      </c>
      <c r="B627" s="539" t="s">
        <v>847</v>
      </c>
      <c r="C627" s="660"/>
    </row>
    <row r="628" spans="1:3" ht="17.100000000000001" customHeight="1">
      <c r="A628" s="539">
        <v>21007</v>
      </c>
      <c r="B628" s="540" t="s">
        <v>848</v>
      </c>
      <c r="C628" s="659">
        <f>SUM(C629:C631)</f>
        <v>340</v>
      </c>
    </row>
    <row r="629" spans="1:3" ht="17.100000000000001" customHeight="1">
      <c r="A629" s="539">
        <v>2100716</v>
      </c>
      <c r="B629" s="539" t="s">
        <v>849</v>
      </c>
      <c r="C629" s="659"/>
    </row>
    <row r="630" spans="1:3" ht="17.100000000000001" customHeight="1">
      <c r="A630" s="539">
        <v>2100717</v>
      </c>
      <c r="B630" s="539" t="s">
        <v>850</v>
      </c>
      <c r="C630" s="660">
        <v>138</v>
      </c>
    </row>
    <row r="631" spans="1:3" ht="17.100000000000001" customHeight="1">
      <c r="A631" s="539">
        <v>2100799</v>
      </c>
      <c r="B631" s="539" t="s">
        <v>851</v>
      </c>
      <c r="C631" s="660">
        <v>202</v>
      </c>
    </row>
    <row r="632" spans="1:3" ht="17.100000000000001" customHeight="1">
      <c r="A632" s="539">
        <v>21011</v>
      </c>
      <c r="B632" s="540" t="s">
        <v>852</v>
      </c>
      <c r="C632" s="659">
        <f>SUM(C633:C636)</f>
        <v>3850</v>
      </c>
    </row>
    <row r="633" spans="1:3" ht="17.100000000000001" customHeight="1">
      <c r="A633" s="539">
        <v>2101101</v>
      </c>
      <c r="B633" s="539" t="s">
        <v>853</v>
      </c>
      <c r="C633" s="660">
        <v>1256</v>
      </c>
    </row>
    <row r="634" spans="1:3" ht="17.100000000000001" customHeight="1">
      <c r="A634" s="539">
        <v>2101102</v>
      </c>
      <c r="B634" s="539" t="s">
        <v>854</v>
      </c>
      <c r="C634" s="660">
        <v>2594</v>
      </c>
    </row>
    <row r="635" spans="1:3" ht="17.100000000000001" customHeight="1">
      <c r="A635" s="539">
        <v>2101103</v>
      </c>
      <c r="B635" s="539" t="s">
        <v>855</v>
      </c>
      <c r="C635" s="660"/>
    </row>
    <row r="636" spans="1:3" ht="17.100000000000001" customHeight="1">
      <c r="A636" s="539">
        <v>2101199</v>
      </c>
      <c r="B636" s="539" t="s">
        <v>856</v>
      </c>
      <c r="C636" s="660"/>
    </row>
    <row r="637" spans="1:3" ht="17.100000000000001" customHeight="1">
      <c r="A637" s="539">
        <v>21012</v>
      </c>
      <c r="B637" s="540" t="s">
        <v>857</v>
      </c>
      <c r="C637" s="659">
        <f>SUM(C638:C640)</f>
        <v>4944</v>
      </c>
    </row>
    <row r="638" spans="1:3" ht="17.100000000000001" customHeight="1">
      <c r="A638" s="539">
        <v>2101201</v>
      </c>
      <c r="B638" s="539" t="s">
        <v>858</v>
      </c>
      <c r="C638" s="660"/>
    </row>
    <row r="639" spans="1:3" ht="17.100000000000001" customHeight="1">
      <c r="A639" s="539">
        <v>2101202</v>
      </c>
      <c r="B639" s="539" t="s">
        <v>859</v>
      </c>
      <c r="C639" s="660">
        <v>4944</v>
      </c>
    </row>
    <row r="640" spans="1:3" ht="17.100000000000001" customHeight="1">
      <c r="A640" s="539">
        <v>2101299</v>
      </c>
      <c r="B640" s="539" t="s">
        <v>860</v>
      </c>
      <c r="C640" s="660"/>
    </row>
    <row r="641" spans="1:3" ht="17.100000000000001" customHeight="1">
      <c r="A641" s="539">
        <v>21013</v>
      </c>
      <c r="B641" s="540" t="s">
        <v>861</v>
      </c>
      <c r="C641" s="659">
        <f>SUM(C642:C644)</f>
        <v>3909</v>
      </c>
    </row>
    <row r="642" spans="1:3" ht="17.100000000000001" customHeight="1">
      <c r="A642" s="539">
        <v>2101301</v>
      </c>
      <c r="B642" s="539" t="s">
        <v>862</v>
      </c>
      <c r="C642" s="660">
        <v>700</v>
      </c>
    </row>
    <row r="643" spans="1:3" ht="17.100000000000001" customHeight="1">
      <c r="A643" s="539">
        <v>2101302</v>
      </c>
      <c r="B643" s="539" t="s">
        <v>863</v>
      </c>
      <c r="C643" s="659"/>
    </row>
    <row r="644" spans="1:3" ht="17.100000000000001" customHeight="1">
      <c r="A644" s="539">
        <v>2101399</v>
      </c>
      <c r="B644" s="539" t="s">
        <v>864</v>
      </c>
      <c r="C644" s="660">
        <v>3209</v>
      </c>
    </row>
    <row r="645" spans="1:3" ht="17.100000000000001" customHeight="1">
      <c r="A645" s="539">
        <v>21014</v>
      </c>
      <c r="B645" s="540" t="s">
        <v>865</v>
      </c>
      <c r="C645" s="659">
        <f>SUM(C646:C647)</f>
        <v>147</v>
      </c>
    </row>
    <row r="646" spans="1:3" ht="17.100000000000001" customHeight="1">
      <c r="A646" s="539">
        <v>2101401</v>
      </c>
      <c r="B646" s="539" t="s">
        <v>866</v>
      </c>
      <c r="C646" s="660">
        <v>147</v>
      </c>
    </row>
    <row r="647" spans="1:3" ht="17.100000000000001" customHeight="1">
      <c r="A647" s="539">
        <v>2101499</v>
      </c>
      <c r="B647" s="539" t="s">
        <v>867</v>
      </c>
      <c r="C647" s="660"/>
    </row>
    <row r="648" spans="1:3" ht="17.100000000000001" customHeight="1">
      <c r="A648" s="539">
        <v>21015</v>
      </c>
      <c r="B648" s="540" t="s">
        <v>868</v>
      </c>
      <c r="C648" s="659">
        <f>SUM(C649:C656)</f>
        <v>343</v>
      </c>
    </row>
    <row r="649" spans="1:3" ht="17.100000000000001" customHeight="1">
      <c r="A649" s="539">
        <v>2101501</v>
      </c>
      <c r="B649" s="539" t="s">
        <v>396</v>
      </c>
      <c r="C649" s="660">
        <v>323</v>
      </c>
    </row>
    <row r="650" spans="1:3" ht="17.100000000000001" customHeight="1">
      <c r="A650" s="539">
        <v>2101502</v>
      </c>
      <c r="B650" s="539" t="s">
        <v>397</v>
      </c>
      <c r="C650" s="660">
        <v>20</v>
      </c>
    </row>
    <row r="651" spans="1:3" ht="17.100000000000001" customHeight="1">
      <c r="A651" s="539">
        <v>2101503</v>
      </c>
      <c r="B651" s="539" t="s">
        <v>398</v>
      </c>
      <c r="C651" s="659"/>
    </row>
    <row r="652" spans="1:3" ht="17.100000000000001" customHeight="1">
      <c r="A652" s="539">
        <v>2101504</v>
      </c>
      <c r="B652" s="539" t="s">
        <v>436</v>
      </c>
      <c r="C652" s="659"/>
    </row>
    <row r="653" spans="1:3" ht="17.100000000000001" customHeight="1">
      <c r="A653" s="539">
        <v>2101505</v>
      </c>
      <c r="B653" s="539" t="s">
        <v>869</v>
      </c>
      <c r="C653" s="659"/>
    </row>
    <row r="654" spans="1:3" ht="17.100000000000001" customHeight="1">
      <c r="A654" s="539">
        <v>2101506</v>
      </c>
      <c r="B654" s="539" t="s">
        <v>870</v>
      </c>
      <c r="C654" s="659"/>
    </row>
    <row r="655" spans="1:3" ht="17.100000000000001" customHeight="1">
      <c r="A655" s="539">
        <v>2101550</v>
      </c>
      <c r="B655" s="539" t="s">
        <v>404</v>
      </c>
      <c r="C655" s="659"/>
    </row>
    <row r="656" spans="1:3" ht="17.100000000000001" customHeight="1">
      <c r="A656" s="539">
        <v>2101599</v>
      </c>
      <c r="B656" s="539" t="s">
        <v>871</v>
      </c>
      <c r="C656" s="659"/>
    </row>
    <row r="657" spans="1:3" ht="17.100000000000001" customHeight="1">
      <c r="A657" s="539">
        <v>21016</v>
      </c>
      <c r="B657" s="540" t="s">
        <v>872</v>
      </c>
      <c r="C657" s="659">
        <f>SUM(C658)</f>
        <v>621</v>
      </c>
    </row>
    <row r="658" spans="1:3" ht="17.100000000000001" customHeight="1">
      <c r="A658" s="539">
        <v>2101601</v>
      </c>
      <c r="B658" s="539" t="s">
        <v>873</v>
      </c>
      <c r="C658" s="660">
        <v>621</v>
      </c>
    </row>
    <row r="659" spans="1:3" ht="17.100000000000001" customHeight="1">
      <c r="A659" s="539">
        <v>21099</v>
      </c>
      <c r="B659" s="540" t="s">
        <v>874</v>
      </c>
      <c r="C659" s="659">
        <f>SUM(C660)</f>
        <v>3246</v>
      </c>
    </row>
    <row r="660" spans="1:3" ht="17.100000000000001" customHeight="1">
      <c r="A660" s="539">
        <v>2109999</v>
      </c>
      <c r="B660" s="539" t="s">
        <v>875</v>
      </c>
      <c r="C660" s="660">
        <v>3246</v>
      </c>
    </row>
    <row r="661" spans="1:3" ht="17.100000000000001" customHeight="1">
      <c r="A661" s="539">
        <v>211</v>
      </c>
      <c r="B661" s="540" t="s">
        <v>876</v>
      </c>
      <c r="C661" s="659">
        <f>C662+C671+C675+C683+C688+C692+C695+C697+C703+C705+C707+C716</f>
        <v>3100</v>
      </c>
    </row>
    <row r="662" spans="1:3" ht="17.100000000000001" customHeight="1">
      <c r="A662" s="539">
        <v>21101</v>
      </c>
      <c r="B662" s="540" t="s">
        <v>877</v>
      </c>
      <c r="C662" s="659">
        <f>SUM(C663:C670)</f>
        <v>280</v>
      </c>
    </row>
    <row r="663" spans="1:3" ht="17.100000000000001" customHeight="1">
      <c r="A663" s="539">
        <v>2110101</v>
      </c>
      <c r="B663" s="539" t="s">
        <v>396</v>
      </c>
      <c r="C663" s="660">
        <v>20</v>
      </c>
    </row>
    <row r="664" spans="1:3" ht="17.100000000000001" customHeight="1">
      <c r="A664" s="539">
        <v>2110102</v>
      </c>
      <c r="B664" s="539" t="s">
        <v>397</v>
      </c>
      <c r="C664" s="660">
        <v>200</v>
      </c>
    </row>
    <row r="665" spans="1:3" ht="17.100000000000001" customHeight="1">
      <c r="A665" s="539">
        <v>2110103</v>
      </c>
      <c r="B665" s="539" t="s">
        <v>398</v>
      </c>
      <c r="C665" s="660"/>
    </row>
    <row r="666" spans="1:3" ht="17.100000000000001" customHeight="1">
      <c r="A666" s="539">
        <v>2110104</v>
      </c>
      <c r="B666" s="539" t="s">
        <v>878</v>
      </c>
      <c r="C666" s="660"/>
    </row>
    <row r="667" spans="1:3" ht="17.100000000000001" customHeight="1">
      <c r="A667" s="539">
        <v>2110105</v>
      </c>
      <c r="B667" s="539" t="s">
        <v>879</v>
      </c>
      <c r="C667" s="660"/>
    </row>
    <row r="668" spans="1:3" ht="17.100000000000001" customHeight="1">
      <c r="A668" s="539">
        <v>2110107</v>
      </c>
      <c r="B668" s="539" t="s">
        <v>880</v>
      </c>
      <c r="C668" s="660">
        <v>60</v>
      </c>
    </row>
    <row r="669" spans="1:3" ht="17.100000000000001" customHeight="1">
      <c r="A669" s="539">
        <v>2110108</v>
      </c>
      <c r="B669" s="539" t="s">
        <v>881</v>
      </c>
      <c r="C669" s="660"/>
    </row>
    <row r="670" spans="1:3" ht="17.100000000000001" customHeight="1">
      <c r="A670" s="539">
        <v>2110199</v>
      </c>
      <c r="B670" s="539" t="s">
        <v>882</v>
      </c>
      <c r="C670" s="659"/>
    </row>
    <row r="671" spans="1:3" ht="17.100000000000001" customHeight="1">
      <c r="A671" s="539">
        <v>21102</v>
      </c>
      <c r="B671" s="540" t="s">
        <v>883</v>
      </c>
      <c r="C671" s="659">
        <f>SUM(C672:C674)</f>
        <v>90</v>
      </c>
    </row>
    <row r="672" spans="1:3" ht="17.100000000000001" customHeight="1">
      <c r="A672" s="539">
        <v>2110203</v>
      </c>
      <c r="B672" s="539" t="s">
        <v>884</v>
      </c>
      <c r="C672" s="659"/>
    </row>
    <row r="673" spans="1:3" ht="17.100000000000001" customHeight="1">
      <c r="A673" s="539">
        <v>2110204</v>
      </c>
      <c r="B673" s="539" t="s">
        <v>885</v>
      </c>
      <c r="C673" s="659"/>
    </row>
    <row r="674" spans="1:3" ht="17.100000000000001" customHeight="1">
      <c r="A674" s="539">
        <v>2110299</v>
      </c>
      <c r="B674" s="539" t="s">
        <v>886</v>
      </c>
      <c r="C674" s="660">
        <v>90</v>
      </c>
    </row>
    <row r="675" spans="1:3" ht="17.100000000000001" customHeight="1">
      <c r="A675" s="539">
        <v>21103</v>
      </c>
      <c r="B675" s="540" t="s">
        <v>887</v>
      </c>
      <c r="C675" s="659">
        <f>SUM(C676:C682)</f>
        <v>2531</v>
      </c>
    </row>
    <row r="676" spans="1:3" ht="17.100000000000001" customHeight="1">
      <c r="A676" s="539">
        <v>2110301</v>
      </c>
      <c r="B676" s="539" t="s">
        <v>888</v>
      </c>
      <c r="C676" s="660">
        <v>1534</v>
      </c>
    </row>
    <row r="677" spans="1:3" ht="17.100000000000001" customHeight="1">
      <c r="A677" s="539">
        <v>2110302</v>
      </c>
      <c r="B677" s="539" t="s">
        <v>889</v>
      </c>
      <c r="C677" s="660">
        <v>997</v>
      </c>
    </row>
    <row r="678" spans="1:3" ht="17.100000000000001" customHeight="1">
      <c r="A678" s="539">
        <v>2110304</v>
      </c>
      <c r="B678" s="539" t="s">
        <v>890</v>
      </c>
      <c r="C678" s="659"/>
    </row>
    <row r="679" spans="1:3" ht="17.100000000000001" customHeight="1">
      <c r="A679" s="539">
        <v>2110305</v>
      </c>
      <c r="B679" s="539" t="s">
        <v>891</v>
      </c>
      <c r="C679" s="659"/>
    </row>
    <row r="680" spans="1:3" ht="17.100000000000001" customHeight="1">
      <c r="A680" s="539">
        <v>2110306</v>
      </c>
      <c r="B680" s="539" t="s">
        <v>892</v>
      </c>
      <c r="C680" s="659"/>
    </row>
    <row r="681" spans="1:3" ht="17.100000000000001" customHeight="1">
      <c r="A681" s="539">
        <v>2110307</v>
      </c>
      <c r="B681" s="539" t="s">
        <v>893</v>
      </c>
      <c r="C681" s="659"/>
    </row>
    <row r="682" spans="1:3" ht="17.100000000000001" customHeight="1">
      <c r="A682" s="539">
        <v>2110399</v>
      </c>
      <c r="B682" s="539" t="s">
        <v>894</v>
      </c>
      <c r="C682" s="659"/>
    </row>
    <row r="683" spans="1:3" ht="17.100000000000001" customHeight="1">
      <c r="A683" s="539">
        <v>21104</v>
      </c>
      <c r="B683" s="540" t="s">
        <v>895</v>
      </c>
      <c r="C683" s="659"/>
    </row>
    <row r="684" spans="1:3" ht="17.100000000000001" customHeight="1">
      <c r="A684" s="539">
        <v>2110401</v>
      </c>
      <c r="B684" s="539" t="s">
        <v>896</v>
      </c>
      <c r="C684" s="659"/>
    </row>
    <row r="685" spans="1:3" ht="17.100000000000001" customHeight="1">
      <c r="A685" s="539">
        <v>2110402</v>
      </c>
      <c r="B685" s="539" t="s">
        <v>897</v>
      </c>
      <c r="C685" s="659"/>
    </row>
    <row r="686" spans="1:3" ht="17.100000000000001" customHeight="1">
      <c r="A686" s="539">
        <v>2110404</v>
      </c>
      <c r="B686" s="539" t="s">
        <v>898</v>
      </c>
      <c r="C686" s="659"/>
    </row>
    <row r="687" spans="1:3" ht="17.100000000000001" customHeight="1">
      <c r="A687" s="539">
        <v>2110499</v>
      </c>
      <c r="B687" s="539" t="s">
        <v>899</v>
      </c>
      <c r="C687" s="659"/>
    </row>
    <row r="688" spans="1:3" ht="17.100000000000001" customHeight="1">
      <c r="A688" s="539">
        <v>21105</v>
      </c>
      <c r="B688" s="540" t="s">
        <v>900</v>
      </c>
      <c r="C688" s="659"/>
    </row>
    <row r="689" spans="1:3" ht="17.100000000000001" customHeight="1">
      <c r="A689" s="539">
        <v>2110501</v>
      </c>
      <c r="B689" s="539" t="s">
        <v>901</v>
      </c>
      <c r="C689" s="659"/>
    </row>
    <row r="690" spans="1:3" ht="17.100000000000001" customHeight="1">
      <c r="A690" s="539">
        <v>2110506</v>
      </c>
      <c r="B690" s="539" t="s">
        <v>902</v>
      </c>
      <c r="C690" s="659"/>
    </row>
    <row r="691" spans="1:3" ht="17.100000000000001" customHeight="1">
      <c r="A691" s="539">
        <v>2110599</v>
      </c>
      <c r="B691" s="539" t="s">
        <v>903</v>
      </c>
      <c r="C691" s="659"/>
    </row>
    <row r="692" spans="1:3" ht="17.100000000000001" customHeight="1">
      <c r="A692" s="539">
        <v>21106</v>
      </c>
      <c r="B692" s="540" t="s">
        <v>904</v>
      </c>
      <c r="C692" s="659"/>
    </row>
    <row r="693" spans="1:3" ht="17.100000000000001" customHeight="1">
      <c r="A693" s="539">
        <v>2110604</v>
      </c>
      <c r="B693" s="539" t="s">
        <v>905</v>
      </c>
      <c r="C693" s="659"/>
    </row>
    <row r="694" spans="1:3" ht="17.100000000000001" customHeight="1">
      <c r="A694" s="539">
        <v>2110699</v>
      </c>
      <c r="B694" s="539" t="s">
        <v>906</v>
      </c>
      <c r="C694" s="659"/>
    </row>
    <row r="695" spans="1:3" ht="17.100000000000001" customHeight="1">
      <c r="A695" s="539">
        <v>21110</v>
      </c>
      <c r="B695" s="540" t="s">
        <v>907</v>
      </c>
      <c r="C695" s="659">
        <f>SUM(C696)</f>
        <v>0</v>
      </c>
    </row>
    <row r="696" spans="1:3" ht="17.100000000000001" customHeight="1">
      <c r="A696" s="539">
        <v>2111001</v>
      </c>
      <c r="B696" s="539" t="s">
        <v>908</v>
      </c>
      <c r="C696" s="660"/>
    </row>
    <row r="697" spans="1:3" ht="17.100000000000001" customHeight="1">
      <c r="A697" s="539">
        <v>21111</v>
      </c>
      <c r="B697" s="540" t="s">
        <v>909</v>
      </c>
      <c r="C697" s="659"/>
    </row>
    <row r="698" spans="1:3" ht="17.100000000000001" customHeight="1">
      <c r="A698" s="539">
        <v>2111101</v>
      </c>
      <c r="B698" s="539" t="s">
        <v>910</v>
      </c>
      <c r="C698" s="659"/>
    </row>
    <row r="699" spans="1:3" ht="17.100000000000001" customHeight="1">
      <c r="A699" s="539">
        <v>2111102</v>
      </c>
      <c r="B699" s="539" t="s">
        <v>911</v>
      </c>
      <c r="C699" s="659"/>
    </row>
    <row r="700" spans="1:3" ht="17.100000000000001" customHeight="1">
      <c r="A700" s="539">
        <v>2111103</v>
      </c>
      <c r="B700" s="539" t="s">
        <v>912</v>
      </c>
      <c r="C700" s="659"/>
    </row>
    <row r="701" spans="1:3" ht="17.100000000000001" customHeight="1">
      <c r="A701" s="539">
        <v>2111104</v>
      </c>
      <c r="B701" s="539" t="s">
        <v>913</v>
      </c>
      <c r="C701" s="659"/>
    </row>
    <row r="702" spans="1:3" ht="17.100000000000001" customHeight="1">
      <c r="A702" s="539">
        <v>2111199</v>
      </c>
      <c r="B702" s="539" t="s">
        <v>914</v>
      </c>
      <c r="C702" s="659"/>
    </row>
    <row r="703" spans="1:3" ht="17.100000000000001" customHeight="1">
      <c r="A703" s="539">
        <v>21112</v>
      </c>
      <c r="B703" s="540" t="s">
        <v>915</v>
      </c>
      <c r="C703" s="659"/>
    </row>
    <row r="704" spans="1:3" ht="17.100000000000001" customHeight="1">
      <c r="A704" s="539">
        <v>2111201</v>
      </c>
      <c r="B704" s="539" t="s">
        <v>916</v>
      </c>
      <c r="C704" s="659"/>
    </row>
    <row r="705" spans="1:3" ht="17.100000000000001" customHeight="1">
      <c r="A705" s="539">
        <v>21113</v>
      </c>
      <c r="B705" s="540" t="s">
        <v>917</v>
      </c>
      <c r="C705" s="659">
        <f>C706</f>
        <v>38</v>
      </c>
    </row>
    <row r="706" spans="1:3" ht="17.100000000000001" customHeight="1">
      <c r="A706" s="539">
        <v>2111301</v>
      </c>
      <c r="B706" s="539" t="s">
        <v>918</v>
      </c>
      <c r="C706" s="660">
        <v>38</v>
      </c>
    </row>
    <row r="707" spans="1:3" ht="17.100000000000001" customHeight="1">
      <c r="A707" s="539">
        <v>21114</v>
      </c>
      <c r="B707" s="540" t="s">
        <v>919</v>
      </c>
      <c r="C707" s="659">
        <f>SUM(C708:C715)</f>
        <v>141</v>
      </c>
    </row>
    <row r="708" spans="1:3" ht="17.100000000000001" customHeight="1">
      <c r="A708" s="539">
        <v>2111401</v>
      </c>
      <c r="B708" s="539" t="s">
        <v>396</v>
      </c>
      <c r="C708" s="659"/>
    </row>
    <row r="709" spans="1:3" ht="17.100000000000001" customHeight="1">
      <c r="A709" s="539">
        <v>2111402</v>
      </c>
      <c r="B709" s="539" t="s">
        <v>397</v>
      </c>
      <c r="C709" s="659"/>
    </row>
    <row r="710" spans="1:3" ht="17.100000000000001" customHeight="1">
      <c r="A710" s="539">
        <v>2111403</v>
      </c>
      <c r="B710" s="539" t="s">
        <v>398</v>
      </c>
      <c r="C710" s="659"/>
    </row>
    <row r="711" spans="1:3" ht="17.100000000000001" customHeight="1">
      <c r="A711" s="539">
        <v>2111407</v>
      </c>
      <c r="B711" s="539" t="s">
        <v>920</v>
      </c>
      <c r="C711" s="659"/>
    </row>
    <row r="712" spans="1:3" ht="17.100000000000001" customHeight="1">
      <c r="A712" s="539">
        <v>2111408</v>
      </c>
      <c r="B712" s="539" t="s">
        <v>921</v>
      </c>
      <c r="C712" s="659"/>
    </row>
    <row r="713" spans="1:3" ht="17.100000000000001" customHeight="1">
      <c r="A713" s="539">
        <v>2111411</v>
      </c>
      <c r="B713" s="539" t="s">
        <v>436</v>
      </c>
      <c r="C713" s="660"/>
    </row>
    <row r="714" spans="1:3" ht="17.100000000000001" customHeight="1">
      <c r="A714" s="539">
        <v>2111450</v>
      </c>
      <c r="B714" s="539" t="s">
        <v>404</v>
      </c>
      <c r="C714" s="660">
        <v>141</v>
      </c>
    </row>
    <row r="715" spans="1:3" ht="17.100000000000001" customHeight="1">
      <c r="A715" s="539">
        <v>2111499</v>
      </c>
      <c r="B715" s="539" t="s">
        <v>922</v>
      </c>
      <c r="C715" s="659"/>
    </row>
    <row r="716" spans="1:3" ht="17.100000000000001" customHeight="1">
      <c r="A716" s="539">
        <v>21199</v>
      </c>
      <c r="B716" s="540" t="s">
        <v>923</v>
      </c>
      <c r="C716" s="659">
        <f>SUM(C717)</f>
        <v>20</v>
      </c>
    </row>
    <row r="717" spans="1:3" ht="17.100000000000001" customHeight="1">
      <c r="A717" s="539">
        <v>2119999</v>
      </c>
      <c r="B717" s="539" t="s">
        <v>924</v>
      </c>
      <c r="C717" s="660">
        <v>20</v>
      </c>
    </row>
    <row r="718" spans="1:3" ht="17.100000000000001" customHeight="1">
      <c r="A718" s="539">
        <v>212</v>
      </c>
      <c r="B718" s="540" t="s">
        <v>925</v>
      </c>
      <c r="C718" s="659">
        <f>C719+C730+C732+C735+C737+C739</f>
        <v>4500</v>
      </c>
    </row>
    <row r="719" spans="1:3" ht="17.100000000000001" customHeight="1">
      <c r="A719" s="539">
        <v>21201</v>
      </c>
      <c r="B719" s="540" t="s">
        <v>926</v>
      </c>
      <c r="C719" s="659">
        <f>SUM(C720:C729)</f>
        <v>2534</v>
      </c>
    </row>
    <row r="720" spans="1:3" ht="17.100000000000001" customHeight="1">
      <c r="A720" s="539">
        <v>2120101</v>
      </c>
      <c r="B720" s="539" t="s">
        <v>396</v>
      </c>
      <c r="C720" s="660">
        <v>1068</v>
      </c>
    </row>
    <row r="721" spans="1:3" ht="17.100000000000001" customHeight="1">
      <c r="A721" s="539">
        <v>2120102</v>
      </c>
      <c r="B721" s="539" t="s">
        <v>397</v>
      </c>
      <c r="C721" s="660">
        <v>640</v>
      </c>
    </row>
    <row r="722" spans="1:3" ht="17.100000000000001" customHeight="1">
      <c r="A722" s="539">
        <v>2120103</v>
      </c>
      <c r="B722" s="539" t="s">
        <v>398</v>
      </c>
      <c r="C722" s="660"/>
    </row>
    <row r="723" spans="1:3" ht="17.100000000000001" customHeight="1">
      <c r="A723" s="539">
        <v>2120104</v>
      </c>
      <c r="B723" s="539" t="s">
        <v>927</v>
      </c>
      <c r="C723" s="660">
        <v>500</v>
      </c>
    </row>
    <row r="724" spans="1:3" ht="17.100000000000001" customHeight="1">
      <c r="A724" s="539">
        <v>2120105</v>
      </c>
      <c r="B724" s="539" t="s">
        <v>928</v>
      </c>
      <c r="C724" s="660"/>
    </row>
    <row r="725" spans="1:3" ht="17.100000000000001" customHeight="1">
      <c r="A725" s="539">
        <v>2120106</v>
      </c>
      <c r="B725" s="539" t="s">
        <v>929</v>
      </c>
      <c r="C725" s="660"/>
    </row>
    <row r="726" spans="1:3" ht="17.100000000000001" customHeight="1">
      <c r="A726" s="539">
        <v>2120107</v>
      </c>
      <c r="B726" s="539" t="s">
        <v>930</v>
      </c>
      <c r="C726" s="660"/>
    </row>
    <row r="727" spans="1:3" ht="17.100000000000001" customHeight="1">
      <c r="A727" s="539">
        <v>2120109</v>
      </c>
      <c r="B727" s="539" t="s">
        <v>931</v>
      </c>
      <c r="C727" s="660"/>
    </row>
    <row r="728" spans="1:3" ht="17.100000000000001" customHeight="1">
      <c r="A728" s="539">
        <v>2120110</v>
      </c>
      <c r="B728" s="539" t="s">
        <v>932</v>
      </c>
      <c r="C728" s="660"/>
    </row>
    <row r="729" spans="1:3" ht="17.100000000000001" customHeight="1">
      <c r="A729" s="539">
        <v>2120199</v>
      </c>
      <c r="B729" s="539" t="s">
        <v>933</v>
      </c>
      <c r="C729" s="660">
        <v>326</v>
      </c>
    </row>
    <row r="730" spans="1:3" ht="17.100000000000001" customHeight="1">
      <c r="A730" s="539">
        <v>21202</v>
      </c>
      <c r="B730" s="540" t="s">
        <v>934</v>
      </c>
      <c r="C730" s="659">
        <f>C731</f>
        <v>151</v>
      </c>
    </row>
    <row r="731" spans="1:3" ht="17.100000000000001" customHeight="1">
      <c r="A731" s="539">
        <v>2120201</v>
      </c>
      <c r="B731" s="539" t="s">
        <v>935</v>
      </c>
      <c r="C731" s="660">
        <v>151</v>
      </c>
    </row>
    <row r="732" spans="1:3" ht="17.100000000000001" customHeight="1">
      <c r="A732" s="539">
        <v>21203</v>
      </c>
      <c r="B732" s="540" t="s">
        <v>936</v>
      </c>
      <c r="C732" s="659">
        <f>SUM(C733:C734)</f>
        <v>0</v>
      </c>
    </row>
    <row r="733" spans="1:3" ht="17.100000000000001" customHeight="1">
      <c r="A733" s="539">
        <v>2120303</v>
      </c>
      <c r="B733" s="539" t="s">
        <v>937</v>
      </c>
      <c r="C733" s="659"/>
    </row>
    <row r="734" spans="1:3" ht="17.100000000000001" customHeight="1">
      <c r="A734" s="539">
        <v>2120399</v>
      </c>
      <c r="B734" s="539" t="s">
        <v>938</v>
      </c>
      <c r="C734" s="660"/>
    </row>
    <row r="735" spans="1:3" ht="17.100000000000001" customHeight="1">
      <c r="A735" s="539">
        <v>21205</v>
      </c>
      <c r="B735" s="540" t="s">
        <v>939</v>
      </c>
      <c r="C735" s="659">
        <f>SUM(C736)</f>
        <v>0</v>
      </c>
    </row>
    <row r="736" spans="1:3" ht="17.100000000000001" customHeight="1">
      <c r="A736" s="539">
        <v>2120501</v>
      </c>
      <c r="B736" s="539" t="s">
        <v>940</v>
      </c>
      <c r="C736" s="660"/>
    </row>
    <row r="737" spans="1:3" ht="17.100000000000001" customHeight="1">
      <c r="A737" s="539">
        <v>21206</v>
      </c>
      <c r="B737" s="540" t="s">
        <v>941</v>
      </c>
      <c r="C737" s="659"/>
    </row>
    <row r="738" spans="1:3" ht="17.100000000000001" customHeight="1">
      <c r="A738" s="539">
        <v>2120601</v>
      </c>
      <c r="B738" s="539" t="s">
        <v>942</v>
      </c>
      <c r="C738" s="659"/>
    </row>
    <row r="739" spans="1:3" ht="17.100000000000001" customHeight="1">
      <c r="A739" s="539">
        <v>21299</v>
      </c>
      <c r="B739" s="540" t="s">
        <v>943</v>
      </c>
      <c r="C739" s="659">
        <f>C740</f>
        <v>1815</v>
      </c>
    </row>
    <row r="740" spans="1:3" ht="17.100000000000001" customHeight="1">
      <c r="A740" s="539">
        <v>2129999</v>
      </c>
      <c r="B740" s="539" t="s">
        <v>944</v>
      </c>
      <c r="C740" s="660">
        <v>1815</v>
      </c>
    </row>
    <row r="741" spans="1:3" ht="17.100000000000001" customHeight="1">
      <c r="A741" s="539">
        <v>213</v>
      </c>
      <c r="B741" s="540" t="s">
        <v>945</v>
      </c>
      <c r="C741" s="659">
        <f>C742+C768+C791+C818+C829+C835+C842+C845</f>
        <v>9400</v>
      </c>
    </row>
    <row r="742" spans="1:3" ht="17.100000000000001" customHeight="1">
      <c r="A742" s="539">
        <v>21301</v>
      </c>
      <c r="B742" s="540" t="s">
        <v>946</v>
      </c>
      <c r="C742" s="659">
        <f>SUM(C743:C767)</f>
        <v>7413</v>
      </c>
    </row>
    <row r="743" spans="1:3" ht="17.100000000000001" customHeight="1">
      <c r="A743" s="539">
        <v>2130101</v>
      </c>
      <c r="B743" s="539" t="s">
        <v>396</v>
      </c>
      <c r="C743" s="660">
        <v>704</v>
      </c>
    </row>
    <row r="744" spans="1:3" ht="17.100000000000001" customHeight="1">
      <c r="A744" s="539">
        <v>2130102</v>
      </c>
      <c r="B744" s="539" t="s">
        <v>397</v>
      </c>
      <c r="C744" s="660">
        <v>55</v>
      </c>
    </row>
    <row r="745" spans="1:3" ht="17.100000000000001" customHeight="1">
      <c r="A745" s="539">
        <v>2130103</v>
      </c>
      <c r="B745" s="539" t="s">
        <v>398</v>
      </c>
      <c r="C745" s="660"/>
    </row>
    <row r="746" spans="1:3" ht="17.100000000000001" customHeight="1">
      <c r="A746" s="539">
        <v>2130104</v>
      </c>
      <c r="B746" s="539" t="s">
        <v>404</v>
      </c>
      <c r="C746" s="660">
        <v>497</v>
      </c>
    </row>
    <row r="747" spans="1:3" ht="17.100000000000001" customHeight="1">
      <c r="A747" s="539">
        <v>2130105</v>
      </c>
      <c r="B747" s="539" t="s">
        <v>947</v>
      </c>
      <c r="C747" s="660"/>
    </row>
    <row r="748" spans="1:3" ht="17.100000000000001" customHeight="1">
      <c r="A748" s="539">
        <v>2130106</v>
      </c>
      <c r="B748" s="539" t="s">
        <v>948</v>
      </c>
      <c r="C748" s="660"/>
    </row>
    <row r="749" spans="1:3" ht="17.100000000000001" customHeight="1">
      <c r="A749" s="539">
        <v>2130108</v>
      </c>
      <c r="B749" s="539" t="s">
        <v>949</v>
      </c>
      <c r="C749" s="660">
        <v>15</v>
      </c>
    </row>
    <row r="750" spans="1:3" ht="17.100000000000001" customHeight="1">
      <c r="A750" s="539">
        <v>2130109</v>
      </c>
      <c r="B750" s="539" t="s">
        <v>950</v>
      </c>
      <c r="C750" s="660">
        <v>10</v>
      </c>
    </row>
    <row r="751" spans="1:3" ht="17.100000000000001" customHeight="1">
      <c r="A751" s="539">
        <v>2130110</v>
      </c>
      <c r="B751" s="539" t="s">
        <v>951</v>
      </c>
      <c r="C751" s="660"/>
    </row>
    <row r="752" spans="1:3" ht="17.100000000000001" customHeight="1">
      <c r="A752" s="539">
        <v>2130111</v>
      </c>
      <c r="B752" s="539" t="s">
        <v>952</v>
      </c>
      <c r="C752" s="660"/>
    </row>
    <row r="753" spans="1:3" ht="17.100000000000001" customHeight="1">
      <c r="A753" s="539">
        <v>2130112</v>
      </c>
      <c r="B753" s="539" t="s">
        <v>953</v>
      </c>
      <c r="C753" s="660"/>
    </row>
    <row r="754" spans="1:3" ht="17.100000000000001" customHeight="1">
      <c r="A754" s="539">
        <v>2130114</v>
      </c>
      <c r="B754" s="539" t="s">
        <v>954</v>
      </c>
      <c r="C754" s="660"/>
    </row>
    <row r="755" spans="1:3" ht="17.100000000000001" customHeight="1">
      <c r="A755" s="539">
        <v>2130119</v>
      </c>
      <c r="B755" s="539" t="s">
        <v>955</v>
      </c>
      <c r="C755" s="660"/>
    </row>
    <row r="756" spans="1:3" ht="17.100000000000001" customHeight="1">
      <c r="A756" s="539">
        <v>2130120</v>
      </c>
      <c r="B756" s="539" t="s">
        <v>956</v>
      </c>
      <c r="C756" s="660"/>
    </row>
    <row r="757" spans="1:3" ht="17.100000000000001" customHeight="1">
      <c r="A757" s="539">
        <v>2130121</v>
      </c>
      <c r="B757" s="539" t="s">
        <v>957</v>
      </c>
      <c r="C757" s="660"/>
    </row>
    <row r="758" spans="1:3" ht="17.100000000000001" customHeight="1">
      <c r="A758" s="539">
        <v>2130122</v>
      </c>
      <c r="B758" s="539" t="s">
        <v>958</v>
      </c>
      <c r="C758" s="660"/>
    </row>
    <row r="759" spans="1:3" ht="17.100000000000001" customHeight="1">
      <c r="A759" s="539">
        <v>2130124</v>
      </c>
      <c r="B759" s="539" t="s">
        <v>959</v>
      </c>
      <c r="C759" s="660"/>
    </row>
    <row r="760" spans="1:3" ht="17.100000000000001" customHeight="1">
      <c r="A760" s="539">
        <v>2130125</v>
      </c>
      <c r="B760" s="539" t="s">
        <v>960</v>
      </c>
      <c r="C760" s="660"/>
    </row>
    <row r="761" spans="1:3" ht="17.100000000000001" customHeight="1">
      <c r="A761" s="539">
        <v>2130126</v>
      </c>
      <c r="B761" s="539" t="s">
        <v>961</v>
      </c>
      <c r="C761" s="660"/>
    </row>
    <row r="762" spans="1:3" ht="17.100000000000001" customHeight="1">
      <c r="A762" s="539">
        <v>2130135</v>
      </c>
      <c r="B762" s="539" t="s">
        <v>962</v>
      </c>
      <c r="C762" s="660"/>
    </row>
    <row r="763" spans="1:3" ht="17.100000000000001" customHeight="1">
      <c r="A763" s="539">
        <v>2130142</v>
      </c>
      <c r="B763" s="539" t="s">
        <v>963</v>
      </c>
      <c r="C763" s="660"/>
    </row>
    <row r="764" spans="1:3" ht="17.100000000000001" customHeight="1">
      <c r="A764" s="539">
        <v>2130148</v>
      </c>
      <c r="B764" s="539" t="s">
        <v>964</v>
      </c>
      <c r="C764" s="660"/>
    </row>
    <row r="765" spans="1:3" ht="17.100000000000001" customHeight="1">
      <c r="A765" s="539">
        <v>2130152</v>
      </c>
      <c r="B765" s="539" t="s">
        <v>965</v>
      </c>
      <c r="C765" s="660"/>
    </row>
    <row r="766" spans="1:3" ht="17.100000000000001" customHeight="1">
      <c r="A766" s="539">
        <v>2130153</v>
      </c>
      <c r="B766" s="539" t="s">
        <v>966</v>
      </c>
      <c r="C766" s="660">
        <v>78</v>
      </c>
    </row>
    <row r="767" spans="1:3" ht="17.100000000000001" customHeight="1">
      <c r="A767" s="539">
        <v>2130199</v>
      </c>
      <c r="B767" s="539" t="s">
        <v>967</v>
      </c>
      <c r="C767" s="660">
        <v>6054</v>
      </c>
    </row>
    <row r="768" spans="1:3" ht="17.100000000000001" customHeight="1">
      <c r="A768" s="539">
        <v>21302</v>
      </c>
      <c r="B768" s="540" t="s">
        <v>968</v>
      </c>
      <c r="C768" s="659">
        <f>SUM(C769:C790)</f>
        <v>2</v>
      </c>
    </row>
    <row r="769" spans="1:3" ht="17.100000000000001" customHeight="1">
      <c r="A769" s="539">
        <v>2130201</v>
      </c>
      <c r="B769" s="539" t="s">
        <v>396</v>
      </c>
      <c r="C769" s="659"/>
    </row>
    <row r="770" spans="1:3" ht="17.100000000000001" customHeight="1">
      <c r="A770" s="539">
        <v>2130202</v>
      </c>
      <c r="B770" s="539" t="s">
        <v>397</v>
      </c>
      <c r="C770" s="660"/>
    </row>
    <row r="771" spans="1:3" ht="17.100000000000001" customHeight="1">
      <c r="A771" s="539">
        <v>2130203</v>
      </c>
      <c r="B771" s="539" t="s">
        <v>398</v>
      </c>
      <c r="C771" s="660"/>
    </row>
    <row r="772" spans="1:3" ht="17.100000000000001" customHeight="1">
      <c r="A772" s="539">
        <v>2130204</v>
      </c>
      <c r="B772" s="539" t="s">
        <v>969</v>
      </c>
      <c r="C772" s="660">
        <v>2</v>
      </c>
    </row>
    <row r="773" spans="1:3" ht="17.100000000000001" customHeight="1">
      <c r="A773" s="539">
        <v>2130205</v>
      </c>
      <c r="B773" s="539" t="s">
        <v>970</v>
      </c>
      <c r="C773" s="660"/>
    </row>
    <row r="774" spans="1:3" ht="17.100000000000001" customHeight="1">
      <c r="A774" s="539">
        <v>2130206</v>
      </c>
      <c r="B774" s="539" t="s">
        <v>971</v>
      </c>
      <c r="C774" s="660"/>
    </row>
    <row r="775" spans="1:3" ht="17.100000000000001" customHeight="1">
      <c r="A775" s="539">
        <v>2130207</v>
      </c>
      <c r="B775" s="539" t="s">
        <v>972</v>
      </c>
      <c r="C775" s="660"/>
    </row>
    <row r="776" spans="1:3" ht="17.100000000000001" customHeight="1">
      <c r="A776" s="539">
        <v>2130209</v>
      </c>
      <c r="B776" s="539" t="s">
        <v>973</v>
      </c>
      <c r="C776" s="660"/>
    </row>
    <row r="777" spans="1:3" ht="17.100000000000001" customHeight="1">
      <c r="A777" s="539">
        <v>2130210</v>
      </c>
      <c r="B777" s="539" t="s">
        <v>974</v>
      </c>
      <c r="C777" s="660"/>
    </row>
    <row r="778" spans="1:3" ht="17.100000000000001" customHeight="1">
      <c r="A778" s="539">
        <v>2130211</v>
      </c>
      <c r="B778" s="539" t="s">
        <v>975</v>
      </c>
      <c r="C778" s="660"/>
    </row>
    <row r="779" spans="1:3" ht="17.100000000000001" customHeight="1">
      <c r="A779" s="539">
        <v>2130212</v>
      </c>
      <c r="B779" s="539" t="s">
        <v>976</v>
      </c>
      <c r="C779" s="660"/>
    </row>
    <row r="780" spans="1:3" ht="17.100000000000001" customHeight="1">
      <c r="A780" s="539">
        <v>2130213</v>
      </c>
      <c r="B780" s="539" t="s">
        <v>977</v>
      </c>
      <c r="C780" s="660"/>
    </row>
    <row r="781" spans="1:3" ht="17.100000000000001" customHeight="1">
      <c r="A781" s="539">
        <v>2130217</v>
      </c>
      <c r="B781" s="539" t="s">
        <v>978</v>
      </c>
      <c r="C781" s="660"/>
    </row>
    <row r="782" spans="1:3" ht="17.100000000000001" customHeight="1">
      <c r="A782" s="539">
        <v>2130221</v>
      </c>
      <c r="B782" s="539" t="s">
        <v>979</v>
      </c>
      <c r="C782" s="660"/>
    </row>
    <row r="783" spans="1:3" ht="17.100000000000001" customHeight="1">
      <c r="A783" s="539">
        <v>2130223</v>
      </c>
      <c r="B783" s="539" t="s">
        <v>980</v>
      </c>
      <c r="C783" s="660"/>
    </row>
    <row r="784" spans="1:3" ht="17.100000000000001" customHeight="1">
      <c r="A784" s="539">
        <v>2130226</v>
      </c>
      <c r="B784" s="539" t="s">
        <v>981</v>
      </c>
      <c r="C784" s="660"/>
    </row>
    <row r="785" spans="1:3" ht="17.100000000000001" customHeight="1">
      <c r="A785" s="539">
        <v>2130227</v>
      </c>
      <c r="B785" s="539" t="s">
        <v>982</v>
      </c>
      <c r="C785" s="660"/>
    </row>
    <row r="786" spans="1:3" ht="17.100000000000001" customHeight="1">
      <c r="A786" s="539">
        <v>2130232</v>
      </c>
      <c r="B786" s="539" t="s">
        <v>983</v>
      </c>
      <c r="C786" s="660"/>
    </row>
    <row r="787" spans="1:3" ht="17.100000000000001" customHeight="1">
      <c r="A787" s="539">
        <v>2130234</v>
      </c>
      <c r="B787" s="539" t="s">
        <v>984</v>
      </c>
      <c r="C787" s="660"/>
    </row>
    <row r="788" spans="1:3" ht="17.100000000000001" customHeight="1">
      <c r="A788" s="539">
        <v>2130235</v>
      </c>
      <c r="B788" s="539" t="s">
        <v>985</v>
      </c>
      <c r="C788" s="660"/>
    </row>
    <row r="789" spans="1:3" ht="17.100000000000001" customHeight="1">
      <c r="A789" s="539">
        <v>2130237</v>
      </c>
      <c r="B789" s="539" t="s">
        <v>953</v>
      </c>
      <c r="C789" s="660"/>
    </row>
    <row r="790" spans="1:3" ht="17.100000000000001" customHeight="1">
      <c r="A790" s="539">
        <v>2130299</v>
      </c>
      <c r="B790" s="539" t="s">
        <v>986</v>
      </c>
      <c r="C790" s="660"/>
    </row>
    <row r="791" spans="1:3" ht="17.100000000000001" customHeight="1">
      <c r="A791" s="539">
        <v>21303</v>
      </c>
      <c r="B791" s="540" t="s">
        <v>987</v>
      </c>
      <c r="C791" s="659">
        <f>SUM(C792:C817)</f>
        <v>699</v>
      </c>
    </row>
    <row r="792" spans="1:3" ht="17.100000000000001" customHeight="1">
      <c r="A792" s="539">
        <v>2130301</v>
      </c>
      <c r="B792" s="539" t="s">
        <v>396</v>
      </c>
      <c r="C792" s="660">
        <v>597</v>
      </c>
    </row>
    <row r="793" spans="1:3" ht="17.100000000000001" customHeight="1">
      <c r="A793" s="539">
        <v>2130302</v>
      </c>
      <c r="B793" s="539" t="s">
        <v>397</v>
      </c>
      <c r="C793" s="660">
        <v>102</v>
      </c>
    </row>
    <row r="794" spans="1:3" ht="17.100000000000001" customHeight="1">
      <c r="A794" s="539">
        <v>2130303</v>
      </c>
      <c r="B794" s="539" t="s">
        <v>398</v>
      </c>
      <c r="C794" s="660"/>
    </row>
    <row r="795" spans="1:3" ht="17.100000000000001" customHeight="1">
      <c r="A795" s="539">
        <v>2130304</v>
      </c>
      <c r="B795" s="539" t="s">
        <v>988</v>
      </c>
      <c r="C795" s="660"/>
    </row>
    <row r="796" spans="1:3" ht="17.100000000000001" customHeight="1">
      <c r="A796" s="539">
        <v>2130305</v>
      </c>
      <c r="B796" s="539" t="s">
        <v>989</v>
      </c>
      <c r="C796" s="660"/>
    </row>
    <row r="797" spans="1:3" ht="17.100000000000001" customHeight="1">
      <c r="A797" s="539">
        <v>2130306</v>
      </c>
      <c r="B797" s="539" t="s">
        <v>990</v>
      </c>
      <c r="C797" s="660"/>
    </row>
    <row r="798" spans="1:3" ht="17.100000000000001" customHeight="1">
      <c r="A798" s="539">
        <v>2130307</v>
      </c>
      <c r="B798" s="539" t="s">
        <v>991</v>
      </c>
      <c r="C798" s="660"/>
    </row>
    <row r="799" spans="1:3" ht="17.100000000000001" customHeight="1">
      <c r="A799" s="539">
        <v>2130308</v>
      </c>
      <c r="B799" s="539" t="s">
        <v>992</v>
      </c>
      <c r="C799" s="660"/>
    </row>
    <row r="800" spans="1:3" ht="17.100000000000001" customHeight="1">
      <c r="A800" s="539">
        <v>2130309</v>
      </c>
      <c r="B800" s="539" t="s">
        <v>993</v>
      </c>
      <c r="C800" s="660"/>
    </row>
    <row r="801" spans="1:3" ht="17.100000000000001" customHeight="1">
      <c r="A801" s="539">
        <v>2130310</v>
      </c>
      <c r="B801" s="539" t="s">
        <v>994</v>
      </c>
      <c r="C801" s="660"/>
    </row>
    <row r="802" spans="1:3" ht="17.100000000000001" customHeight="1">
      <c r="A802" s="539">
        <v>2130311</v>
      </c>
      <c r="B802" s="539" t="s">
        <v>995</v>
      </c>
      <c r="C802" s="660"/>
    </row>
    <row r="803" spans="1:3" ht="17.100000000000001" customHeight="1">
      <c r="A803" s="539">
        <v>2130312</v>
      </c>
      <c r="B803" s="539" t="s">
        <v>996</v>
      </c>
      <c r="C803" s="660"/>
    </row>
    <row r="804" spans="1:3" ht="17.100000000000001" customHeight="1">
      <c r="A804" s="539">
        <v>2130313</v>
      </c>
      <c r="B804" s="539" t="s">
        <v>997</v>
      </c>
      <c r="C804" s="660"/>
    </row>
    <row r="805" spans="1:3" ht="17.100000000000001" customHeight="1">
      <c r="A805" s="539">
        <v>2130314</v>
      </c>
      <c r="B805" s="539" t="s">
        <v>998</v>
      </c>
      <c r="C805" s="660"/>
    </row>
    <row r="806" spans="1:3" ht="17.100000000000001" customHeight="1">
      <c r="A806" s="539">
        <v>2130315</v>
      </c>
      <c r="B806" s="539" t="s">
        <v>999</v>
      </c>
      <c r="C806" s="660"/>
    </row>
    <row r="807" spans="1:3" ht="17.100000000000001" customHeight="1">
      <c r="A807" s="539">
        <v>2130316</v>
      </c>
      <c r="B807" s="539" t="s">
        <v>1000</v>
      </c>
      <c r="C807" s="660"/>
    </row>
    <row r="808" spans="1:3" ht="17.100000000000001" customHeight="1">
      <c r="A808" s="539">
        <v>2130317</v>
      </c>
      <c r="B808" s="539" t="s">
        <v>1001</v>
      </c>
      <c r="C808" s="660"/>
    </row>
    <row r="809" spans="1:3" ht="17.100000000000001" customHeight="1">
      <c r="A809" s="539">
        <v>2130319</v>
      </c>
      <c r="B809" s="539" t="s">
        <v>1002</v>
      </c>
      <c r="C809" s="660"/>
    </row>
    <row r="810" spans="1:3" ht="17.100000000000001" customHeight="1">
      <c r="A810" s="539">
        <v>2130321</v>
      </c>
      <c r="B810" s="539" t="s">
        <v>1003</v>
      </c>
      <c r="C810" s="660"/>
    </row>
    <row r="811" spans="1:3" ht="17.100000000000001" customHeight="1">
      <c r="A811" s="539">
        <v>2130322</v>
      </c>
      <c r="B811" s="539" t="s">
        <v>1004</v>
      </c>
      <c r="C811" s="660"/>
    </row>
    <row r="812" spans="1:3" ht="17.100000000000001" customHeight="1">
      <c r="A812" s="539">
        <v>2130333</v>
      </c>
      <c r="B812" s="539" t="s">
        <v>980</v>
      </c>
      <c r="C812" s="660"/>
    </row>
    <row r="813" spans="1:3" ht="17.100000000000001" customHeight="1">
      <c r="A813" s="539">
        <v>2130334</v>
      </c>
      <c r="B813" s="539" t="s">
        <v>1005</v>
      </c>
      <c r="C813" s="660"/>
    </row>
    <row r="814" spans="1:3" ht="17.100000000000001" customHeight="1">
      <c r="A814" s="539">
        <v>2130335</v>
      </c>
      <c r="B814" s="539" t="s">
        <v>1006</v>
      </c>
      <c r="C814" s="660"/>
    </row>
    <row r="815" spans="1:3" ht="17.100000000000001" customHeight="1">
      <c r="A815" s="539">
        <v>2130336</v>
      </c>
      <c r="B815" s="539" t="s">
        <v>1007</v>
      </c>
      <c r="C815" s="660"/>
    </row>
    <row r="816" spans="1:3" ht="17.100000000000001" customHeight="1">
      <c r="A816" s="539">
        <v>2130337</v>
      </c>
      <c r="B816" s="539" t="s">
        <v>1008</v>
      </c>
      <c r="C816" s="660"/>
    </row>
    <row r="817" spans="1:3" ht="17.100000000000001" customHeight="1">
      <c r="A817" s="539">
        <v>2130399</v>
      </c>
      <c r="B817" s="539" t="s">
        <v>1009</v>
      </c>
      <c r="C817" s="660"/>
    </row>
    <row r="818" spans="1:3" ht="17.100000000000001" customHeight="1">
      <c r="A818" s="539">
        <v>21305</v>
      </c>
      <c r="B818" s="545" t="s">
        <v>1010</v>
      </c>
      <c r="C818" s="659">
        <f>SUM(C819:C828)</f>
        <v>79</v>
      </c>
    </row>
    <row r="819" spans="1:3" ht="17.100000000000001" customHeight="1">
      <c r="A819" s="539">
        <v>2130501</v>
      </c>
      <c r="B819" s="539" t="s">
        <v>396</v>
      </c>
      <c r="C819" s="660">
        <v>59</v>
      </c>
    </row>
    <row r="820" spans="1:3" ht="17.100000000000001" customHeight="1">
      <c r="A820" s="539">
        <v>2130502</v>
      </c>
      <c r="B820" s="539" t="s">
        <v>397</v>
      </c>
      <c r="C820" s="660">
        <v>20</v>
      </c>
    </row>
    <row r="821" spans="1:3" ht="17.100000000000001" customHeight="1">
      <c r="A821" s="539">
        <v>2130503</v>
      </c>
      <c r="B821" s="539" t="s">
        <v>398</v>
      </c>
      <c r="C821" s="660"/>
    </row>
    <row r="822" spans="1:3" ht="17.100000000000001" customHeight="1">
      <c r="A822" s="539">
        <v>2130504</v>
      </c>
      <c r="B822" s="539" t="s">
        <v>1011</v>
      </c>
      <c r="C822" s="660"/>
    </row>
    <row r="823" spans="1:3" ht="17.100000000000001" customHeight="1">
      <c r="A823" s="539">
        <v>2130505</v>
      </c>
      <c r="B823" s="539" t="s">
        <v>1012</v>
      </c>
      <c r="C823" s="660"/>
    </row>
    <row r="824" spans="1:3" ht="17.100000000000001" customHeight="1">
      <c r="A824" s="539">
        <v>2130506</v>
      </c>
      <c r="B824" s="539" t="s">
        <v>1013</v>
      </c>
      <c r="C824" s="660"/>
    </row>
    <row r="825" spans="1:3" ht="17.100000000000001" customHeight="1">
      <c r="A825" s="539">
        <v>2130507</v>
      </c>
      <c r="B825" s="539" t="s">
        <v>1014</v>
      </c>
      <c r="C825" s="660"/>
    </row>
    <row r="826" spans="1:3" ht="17.100000000000001" customHeight="1">
      <c r="A826" s="539">
        <v>2130508</v>
      </c>
      <c r="B826" s="539" t="s">
        <v>1015</v>
      </c>
      <c r="C826" s="660"/>
    </row>
    <row r="827" spans="1:3" ht="17.100000000000001" customHeight="1">
      <c r="A827" s="539">
        <v>2130550</v>
      </c>
      <c r="B827" s="539" t="s">
        <v>1016</v>
      </c>
      <c r="C827" s="660"/>
    </row>
    <row r="828" spans="1:3" ht="17.100000000000001" customHeight="1">
      <c r="A828" s="539">
        <v>2130599</v>
      </c>
      <c r="B828" s="539" t="s">
        <v>1017</v>
      </c>
      <c r="C828" s="660"/>
    </row>
    <row r="829" spans="1:3" ht="17.100000000000001" customHeight="1">
      <c r="A829" s="539">
        <v>21307</v>
      </c>
      <c r="B829" s="540" t="s">
        <v>1018</v>
      </c>
      <c r="C829" s="659">
        <f>SUM(C830:C834)</f>
        <v>0</v>
      </c>
    </row>
    <row r="830" spans="1:3" ht="17.100000000000001" customHeight="1">
      <c r="A830" s="539">
        <v>2130701</v>
      </c>
      <c r="B830" s="539" t="s">
        <v>1019</v>
      </c>
      <c r="C830" s="659"/>
    </row>
    <row r="831" spans="1:3" ht="17.100000000000001" customHeight="1">
      <c r="A831" s="539">
        <v>2130705</v>
      </c>
      <c r="B831" s="539" t="s">
        <v>1020</v>
      </c>
      <c r="C831" s="659"/>
    </row>
    <row r="832" spans="1:3" ht="17.100000000000001" customHeight="1">
      <c r="A832" s="539">
        <v>2130706</v>
      </c>
      <c r="B832" s="539" t="s">
        <v>1021</v>
      </c>
      <c r="C832" s="660"/>
    </row>
    <row r="833" spans="1:3" ht="17.100000000000001" customHeight="1">
      <c r="A833" s="539">
        <v>2130707</v>
      </c>
      <c r="B833" s="539" t="s">
        <v>1022</v>
      </c>
      <c r="C833" s="659"/>
    </row>
    <row r="834" spans="1:3" ht="17.100000000000001" customHeight="1">
      <c r="A834" s="539">
        <v>2130799</v>
      </c>
      <c r="B834" s="539" t="s">
        <v>1023</v>
      </c>
      <c r="C834" s="659"/>
    </row>
    <row r="835" spans="1:3" ht="17.100000000000001" customHeight="1">
      <c r="A835" s="539">
        <v>21308</v>
      </c>
      <c r="B835" s="540" t="s">
        <v>1024</v>
      </c>
      <c r="C835" s="659">
        <f>SUM(C836:C841)</f>
        <v>245</v>
      </c>
    </row>
    <row r="836" spans="1:3" ht="17.100000000000001" customHeight="1">
      <c r="A836" s="539">
        <v>2130801</v>
      </c>
      <c r="B836" s="539" t="s">
        <v>1025</v>
      </c>
      <c r="C836" s="659"/>
    </row>
    <row r="837" spans="1:3" ht="17.100000000000001" customHeight="1">
      <c r="A837" s="539">
        <v>2130802</v>
      </c>
      <c r="B837" s="539" t="s">
        <v>1026</v>
      </c>
      <c r="C837" s="659"/>
    </row>
    <row r="838" spans="1:3" ht="17.100000000000001" customHeight="1">
      <c r="A838" s="539">
        <v>2130803</v>
      </c>
      <c r="B838" s="539" t="s">
        <v>1027</v>
      </c>
      <c r="C838" s="660">
        <v>245</v>
      </c>
    </row>
    <row r="839" spans="1:3" ht="17.100000000000001" customHeight="1">
      <c r="A839" s="539">
        <v>2130804</v>
      </c>
      <c r="B839" s="539" t="s">
        <v>1028</v>
      </c>
      <c r="C839" s="660"/>
    </row>
    <row r="840" spans="1:3" ht="17.100000000000001" customHeight="1">
      <c r="A840" s="539">
        <v>2130805</v>
      </c>
      <c r="B840" s="539" t="s">
        <v>1029</v>
      </c>
      <c r="C840" s="660"/>
    </row>
    <row r="841" spans="1:3" ht="17.100000000000001" customHeight="1">
      <c r="A841" s="539">
        <v>2130899</v>
      </c>
      <c r="B841" s="539" t="s">
        <v>1030</v>
      </c>
      <c r="C841" s="660"/>
    </row>
    <row r="842" spans="1:3" ht="17.100000000000001" customHeight="1">
      <c r="A842" s="539">
        <v>21309</v>
      </c>
      <c r="B842" s="540" t="s">
        <v>1031</v>
      </c>
      <c r="C842" s="659"/>
    </row>
    <row r="843" spans="1:3" ht="17.100000000000001" customHeight="1">
      <c r="A843" s="539">
        <v>2130901</v>
      </c>
      <c r="B843" s="539" t="s">
        <v>1032</v>
      </c>
      <c r="C843" s="659"/>
    </row>
    <row r="844" spans="1:3" ht="17.100000000000001" customHeight="1">
      <c r="A844" s="539">
        <v>2130999</v>
      </c>
      <c r="B844" s="539" t="s">
        <v>1033</v>
      </c>
      <c r="C844" s="659"/>
    </row>
    <row r="845" spans="1:3" ht="17.100000000000001" customHeight="1">
      <c r="A845" s="539">
        <v>21399</v>
      </c>
      <c r="B845" s="540" t="s">
        <v>1034</v>
      </c>
      <c r="C845" s="659">
        <f>SUM(C846:C847)</f>
        <v>962</v>
      </c>
    </row>
    <row r="846" spans="1:3" ht="17.100000000000001" customHeight="1">
      <c r="A846" s="539">
        <v>2139901</v>
      </c>
      <c r="B846" s="539" t="s">
        <v>1035</v>
      </c>
      <c r="C846" s="659"/>
    </row>
    <row r="847" spans="1:3" ht="17.100000000000001" customHeight="1">
      <c r="A847" s="539">
        <v>2139999</v>
      </c>
      <c r="B847" s="539" t="s">
        <v>1036</v>
      </c>
      <c r="C847" s="660">
        <v>962</v>
      </c>
    </row>
    <row r="848" spans="1:3" ht="17.100000000000001" customHeight="1">
      <c r="A848" s="539">
        <v>214</v>
      </c>
      <c r="B848" s="540" t="s">
        <v>1037</v>
      </c>
      <c r="C848" s="659">
        <f>C849+C870+C880+C887+C892+C897+C902</f>
        <v>3800</v>
      </c>
    </row>
    <row r="849" spans="1:3" ht="17.100000000000001" customHeight="1">
      <c r="A849" s="539">
        <v>21401</v>
      </c>
      <c r="B849" s="540" t="s">
        <v>1038</v>
      </c>
      <c r="C849" s="659">
        <f>SUM(C850:C869)</f>
        <v>2448</v>
      </c>
    </row>
    <row r="850" spans="1:3" ht="17.100000000000001" customHeight="1">
      <c r="A850" s="539">
        <v>2140101</v>
      </c>
      <c r="B850" s="539" t="s">
        <v>396</v>
      </c>
      <c r="C850" s="660">
        <v>1148</v>
      </c>
    </row>
    <row r="851" spans="1:3" ht="17.100000000000001" customHeight="1">
      <c r="A851" s="539">
        <v>2140102</v>
      </c>
      <c r="B851" s="539" t="s">
        <v>397</v>
      </c>
      <c r="C851" s="660">
        <v>626</v>
      </c>
    </row>
    <row r="852" spans="1:3" ht="17.100000000000001" customHeight="1">
      <c r="A852" s="539">
        <v>2140103</v>
      </c>
      <c r="B852" s="539" t="s">
        <v>398</v>
      </c>
      <c r="C852" s="660"/>
    </row>
    <row r="853" spans="1:3" ht="17.100000000000001" customHeight="1">
      <c r="A853" s="539">
        <v>2140104</v>
      </c>
      <c r="B853" s="539" t="s">
        <v>1039</v>
      </c>
      <c r="C853" s="660"/>
    </row>
    <row r="854" spans="1:3" ht="17.100000000000001" customHeight="1">
      <c r="A854" s="539">
        <v>2140106</v>
      </c>
      <c r="B854" s="539" t="s">
        <v>1040</v>
      </c>
      <c r="C854" s="660"/>
    </row>
    <row r="855" spans="1:3" ht="17.100000000000001" customHeight="1">
      <c r="A855" s="539">
        <v>2140109</v>
      </c>
      <c r="B855" s="539" t="s">
        <v>1041</v>
      </c>
      <c r="C855" s="660"/>
    </row>
    <row r="856" spans="1:3" ht="17.100000000000001" customHeight="1">
      <c r="A856" s="539">
        <v>2140110</v>
      </c>
      <c r="B856" s="539" t="s">
        <v>1042</v>
      </c>
      <c r="C856" s="660"/>
    </row>
    <row r="857" spans="1:3" ht="17.100000000000001" customHeight="1">
      <c r="A857" s="539">
        <v>2140111</v>
      </c>
      <c r="B857" s="539" t="s">
        <v>1043</v>
      </c>
      <c r="C857" s="660"/>
    </row>
    <row r="858" spans="1:3" ht="17.100000000000001" customHeight="1">
      <c r="A858" s="539">
        <v>2140112</v>
      </c>
      <c r="B858" s="539" t="s">
        <v>1044</v>
      </c>
      <c r="C858" s="660"/>
    </row>
    <row r="859" spans="1:3" ht="17.100000000000001" customHeight="1">
      <c r="A859" s="539">
        <v>2140122</v>
      </c>
      <c r="B859" s="539" t="s">
        <v>1045</v>
      </c>
      <c r="C859" s="660"/>
    </row>
    <row r="860" spans="1:3" ht="17.100000000000001" customHeight="1">
      <c r="A860" s="539">
        <v>2140123</v>
      </c>
      <c r="B860" s="539" t="s">
        <v>1046</v>
      </c>
      <c r="C860" s="660"/>
    </row>
    <row r="861" spans="1:3" ht="17.100000000000001" customHeight="1">
      <c r="A861" s="539">
        <v>2140127</v>
      </c>
      <c r="B861" s="539" t="s">
        <v>1047</v>
      </c>
      <c r="C861" s="660"/>
    </row>
    <row r="862" spans="1:3" ht="17.100000000000001" customHeight="1">
      <c r="A862" s="539">
        <v>2140128</v>
      </c>
      <c r="B862" s="539" t="s">
        <v>1048</v>
      </c>
      <c r="C862" s="660"/>
    </row>
    <row r="863" spans="1:3" ht="17.100000000000001" customHeight="1">
      <c r="A863" s="539">
        <v>2140129</v>
      </c>
      <c r="B863" s="539" t="s">
        <v>1049</v>
      </c>
      <c r="C863" s="660"/>
    </row>
    <row r="864" spans="1:3" ht="17.100000000000001" customHeight="1">
      <c r="A864" s="539">
        <v>2140131</v>
      </c>
      <c r="B864" s="539" t="s">
        <v>1050</v>
      </c>
      <c r="C864" s="660"/>
    </row>
    <row r="865" spans="1:3" ht="17.100000000000001" customHeight="1">
      <c r="A865" s="539">
        <v>2140133</v>
      </c>
      <c r="B865" s="539" t="s">
        <v>1051</v>
      </c>
      <c r="C865" s="660"/>
    </row>
    <row r="866" spans="1:3" ht="17.100000000000001" customHeight="1">
      <c r="A866" s="539">
        <v>2140136</v>
      </c>
      <c r="B866" s="539" t="s">
        <v>1052</v>
      </c>
      <c r="C866" s="660"/>
    </row>
    <row r="867" spans="1:3" ht="17.100000000000001" customHeight="1">
      <c r="A867" s="539">
        <v>2140138</v>
      </c>
      <c r="B867" s="539" t="s">
        <v>1053</v>
      </c>
      <c r="C867" s="660"/>
    </row>
    <row r="868" spans="1:3" ht="17.100000000000001" customHeight="1">
      <c r="A868" s="539">
        <v>2140139</v>
      </c>
      <c r="B868" s="539" t="s">
        <v>1054</v>
      </c>
      <c r="C868" s="660"/>
    </row>
    <row r="869" spans="1:3" ht="17.100000000000001" customHeight="1">
      <c r="A869" s="539">
        <v>2140199</v>
      </c>
      <c r="B869" s="539" t="s">
        <v>1055</v>
      </c>
      <c r="C869" s="660">
        <v>674</v>
      </c>
    </row>
    <row r="870" spans="1:3" ht="17.100000000000001" customHeight="1">
      <c r="A870" s="539">
        <v>21402</v>
      </c>
      <c r="B870" s="540" t="s">
        <v>1056</v>
      </c>
      <c r="C870" s="659"/>
    </row>
    <row r="871" spans="1:3" ht="17.100000000000001" customHeight="1">
      <c r="A871" s="539">
        <v>2140201</v>
      </c>
      <c r="B871" s="539" t="s">
        <v>396</v>
      </c>
      <c r="C871" s="659"/>
    </row>
    <row r="872" spans="1:3" ht="17.100000000000001" customHeight="1">
      <c r="A872" s="539">
        <v>2140202</v>
      </c>
      <c r="B872" s="539" t="s">
        <v>397</v>
      </c>
      <c r="C872" s="659"/>
    </row>
    <row r="873" spans="1:3" ht="17.100000000000001" customHeight="1">
      <c r="A873" s="539">
        <v>2140203</v>
      </c>
      <c r="B873" s="539" t="s">
        <v>398</v>
      </c>
      <c r="C873" s="659"/>
    </row>
    <row r="874" spans="1:3" ht="17.100000000000001" customHeight="1">
      <c r="A874" s="539">
        <v>2140204</v>
      </c>
      <c r="B874" s="539" t="s">
        <v>1057</v>
      </c>
      <c r="C874" s="659"/>
    </row>
    <row r="875" spans="1:3" ht="17.100000000000001" customHeight="1">
      <c r="A875" s="539">
        <v>2140205</v>
      </c>
      <c r="B875" s="539" t="s">
        <v>1058</v>
      </c>
      <c r="C875" s="659"/>
    </row>
    <row r="876" spans="1:3" ht="17.100000000000001" customHeight="1">
      <c r="A876" s="539">
        <v>2140206</v>
      </c>
      <c r="B876" s="539" t="s">
        <v>1059</v>
      </c>
      <c r="C876" s="659"/>
    </row>
    <row r="877" spans="1:3" ht="17.100000000000001" customHeight="1">
      <c r="A877" s="539">
        <v>2140207</v>
      </c>
      <c r="B877" s="539" t="s">
        <v>1060</v>
      </c>
      <c r="C877" s="659"/>
    </row>
    <row r="878" spans="1:3" ht="17.100000000000001" customHeight="1">
      <c r="A878" s="539">
        <v>2140208</v>
      </c>
      <c r="B878" s="539" t="s">
        <v>1061</v>
      </c>
      <c r="C878" s="659"/>
    </row>
    <row r="879" spans="1:3" ht="17.100000000000001" customHeight="1">
      <c r="A879" s="539">
        <v>2140299</v>
      </c>
      <c r="B879" s="539" t="s">
        <v>1062</v>
      </c>
      <c r="C879" s="659"/>
    </row>
    <row r="880" spans="1:3" ht="17.100000000000001" customHeight="1">
      <c r="A880" s="539">
        <v>21403</v>
      </c>
      <c r="B880" s="540" t="s">
        <v>1063</v>
      </c>
      <c r="C880" s="659"/>
    </row>
    <row r="881" spans="1:3" ht="17.100000000000001" customHeight="1">
      <c r="A881" s="539">
        <v>2140301</v>
      </c>
      <c r="B881" s="539" t="s">
        <v>396</v>
      </c>
      <c r="C881" s="659"/>
    </row>
    <row r="882" spans="1:3" ht="17.100000000000001" customHeight="1">
      <c r="A882" s="539">
        <v>2140302</v>
      </c>
      <c r="B882" s="539" t="s">
        <v>397</v>
      </c>
      <c r="C882" s="659"/>
    </row>
    <row r="883" spans="1:3" ht="17.100000000000001" customHeight="1">
      <c r="A883" s="539">
        <v>2140304</v>
      </c>
      <c r="B883" s="539" t="s">
        <v>1064</v>
      </c>
      <c r="C883" s="659"/>
    </row>
    <row r="884" spans="1:3" ht="17.100000000000001" customHeight="1">
      <c r="A884" s="539">
        <v>2140307</v>
      </c>
      <c r="B884" s="539" t="s">
        <v>1065</v>
      </c>
      <c r="C884" s="659"/>
    </row>
    <row r="885" spans="1:3" ht="17.100000000000001" customHeight="1">
      <c r="A885" s="539">
        <v>2140308</v>
      </c>
      <c r="B885" s="539" t="s">
        <v>1066</v>
      </c>
      <c r="C885" s="659"/>
    </row>
    <row r="886" spans="1:3" ht="17.100000000000001" customHeight="1">
      <c r="A886" s="539">
        <v>2140399</v>
      </c>
      <c r="B886" s="539" t="s">
        <v>1067</v>
      </c>
      <c r="C886" s="659"/>
    </row>
    <row r="887" spans="1:3" ht="17.100000000000001" customHeight="1">
      <c r="A887" s="539">
        <v>21404</v>
      </c>
      <c r="B887" s="540" t="s">
        <v>1068</v>
      </c>
      <c r="C887" s="659"/>
    </row>
    <row r="888" spans="1:3" ht="17.100000000000001" customHeight="1">
      <c r="A888" s="539">
        <v>2140401</v>
      </c>
      <c r="B888" s="539" t="s">
        <v>1069</v>
      </c>
      <c r="C888" s="659"/>
    </row>
    <row r="889" spans="1:3" ht="17.100000000000001" customHeight="1">
      <c r="A889" s="539">
        <v>2140402</v>
      </c>
      <c r="B889" s="539" t="s">
        <v>1070</v>
      </c>
      <c r="C889" s="659"/>
    </row>
    <row r="890" spans="1:3" ht="17.100000000000001" customHeight="1">
      <c r="A890" s="539">
        <v>2140403</v>
      </c>
      <c r="B890" s="539" t="s">
        <v>1071</v>
      </c>
      <c r="C890" s="659"/>
    </row>
    <row r="891" spans="1:3" ht="17.100000000000001" customHeight="1">
      <c r="A891" s="539">
        <v>2140499</v>
      </c>
      <c r="B891" s="539" t="s">
        <v>1072</v>
      </c>
      <c r="C891" s="659"/>
    </row>
    <row r="892" spans="1:3" ht="17.100000000000001" customHeight="1">
      <c r="A892" s="539">
        <v>21405</v>
      </c>
      <c r="B892" s="540" t="s">
        <v>1073</v>
      </c>
      <c r="C892" s="659"/>
    </row>
    <row r="893" spans="1:3" ht="17.100000000000001" customHeight="1">
      <c r="A893" s="539">
        <v>2140501</v>
      </c>
      <c r="B893" s="539" t="s">
        <v>396</v>
      </c>
      <c r="C893" s="659"/>
    </row>
    <row r="894" spans="1:3" ht="17.100000000000001" customHeight="1">
      <c r="A894" s="539">
        <v>2140502</v>
      </c>
      <c r="B894" s="539" t="s">
        <v>397</v>
      </c>
      <c r="C894" s="659"/>
    </row>
    <row r="895" spans="1:3" ht="17.100000000000001" customHeight="1">
      <c r="A895" s="539">
        <v>2140504</v>
      </c>
      <c r="B895" s="539" t="s">
        <v>1061</v>
      </c>
      <c r="C895" s="659"/>
    </row>
    <row r="896" spans="1:3" ht="17.100000000000001" customHeight="1">
      <c r="A896" s="539">
        <v>2140599</v>
      </c>
      <c r="B896" s="539" t="s">
        <v>1074</v>
      </c>
      <c r="C896" s="659"/>
    </row>
    <row r="897" spans="1:3" ht="17.100000000000001" customHeight="1">
      <c r="A897" s="539">
        <v>21406</v>
      </c>
      <c r="B897" s="540" t="s">
        <v>1075</v>
      </c>
      <c r="C897" s="659"/>
    </row>
    <row r="898" spans="1:3" ht="17.100000000000001" customHeight="1">
      <c r="A898" s="539">
        <v>2140601</v>
      </c>
      <c r="B898" s="539" t="s">
        <v>1076</v>
      </c>
      <c r="C898" s="659"/>
    </row>
    <row r="899" spans="1:3" ht="17.100000000000001" customHeight="1">
      <c r="A899" s="539">
        <v>2140602</v>
      </c>
      <c r="B899" s="539" t="s">
        <v>1077</v>
      </c>
      <c r="C899" s="659"/>
    </row>
    <row r="900" spans="1:3" ht="17.100000000000001" customHeight="1">
      <c r="A900" s="539">
        <v>2140603</v>
      </c>
      <c r="B900" s="539" t="s">
        <v>1078</v>
      </c>
      <c r="C900" s="659"/>
    </row>
    <row r="901" spans="1:3" ht="17.100000000000001" customHeight="1">
      <c r="A901" s="539">
        <v>2140699</v>
      </c>
      <c r="B901" s="539" t="s">
        <v>1079</v>
      </c>
      <c r="C901" s="659"/>
    </row>
    <row r="902" spans="1:3" ht="17.100000000000001" customHeight="1">
      <c r="A902" s="539">
        <v>21499</v>
      </c>
      <c r="B902" s="540" t="s">
        <v>1080</v>
      </c>
      <c r="C902" s="659">
        <f>SUM(C903:C904)</f>
        <v>1352</v>
      </c>
    </row>
    <row r="903" spans="1:3" ht="17.100000000000001" customHeight="1">
      <c r="A903" s="539">
        <v>2149901</v>
      </c>
      <c r="B903" s="539" t="s">
        <v>1081</v>
      </c>
      <c r="C903" s="659"/>
    </row>
    <row r="904" spans="1:3" ht="17.100000000000001" customHeight="1">
      <c r="A904" s="539">
        <v>2149999</v>
      </c>
      <c r="B904" s="539" t="s">
        <v>1082</v>
      </c>
      <c r="C904" s="660">
        <v>1352</v>
      </c>
    </row>
    <row r="905" spans="1:3" ht="17.100000000000001" customHeight="1">
      <c r="A905" s="539">
        <v>215</v>
      </c>
      <c r="B905" s="540" t="s">
        <v>1083</v>
      </c>
      <c r="C905" s="659">
        <f>C906+C913+C927+C931+C942+C947+C955</f>
        <v>1200</v>
      </c>
    </row>
    <row r="906" spans="1:3" ht="17.100000000000001" customHeight="1">
      <c r="A906" s="539">
        <v>21501</v>
      </c>
      <c r="B906" s="540" t="s">
        <v>1084</v>
      </c>
      <c r="C906" s="659"/>
    </row>
    <row r="907" spans="1:3" ht="17.100000000000001" customHeight="1">
      <c r="A907" s="539">
        <v>2150101</v>
      </c>
      <c r="B907" s="539" t="s">
        <v>396</v>
      </c>
      <c r="C907" s="659"/>
    </row>
    <row r="908" spans="1:3" ht="17.100000000000001" customHeight="1">
      <c r="A908" s="539">
        <v>2150102</v>
      </c>
      <c r="B908" s="539" t="s">
        <v>397</v>
      </c>
      <c r="C908" s="659"/>
    </row>
    <row r="909" spans="1:3" ht="17.100000000000001" customHeight="1">
      <c r="A909" s="539">
        <v>2150103</v>
      </c>
      <c r="B909" s="539" t="s">
        <v>398</v>
      </c>
      <c r="C909" s="659"/>
    </row>
    <row r="910" spans="1:3" ht="17.100000000000001" customHeight="1">
      <c r="A910" s="539">
        <v>2150104</v>
      </c>
      <c r="B910" s="539" t="s">
        <v>1085</v>
      </c>
      <c r="C910" s="659"/>
    </row>
    <row r="911" spans="1:3" ht="17.100000000000001" customHeight="1">
      <c r="A911" s="539">
        <v>2150105</v>
      </c>
      <c r="B911" s="539" t="s">
        <v>1086</v>
      </c>
      <c r="C911" s="659"/>
    </row>
    <row r="912" spans="1:3" ht="17.100000000000001" customHeight="1">
      <c r="A912" s="539">
        <v>2150199</v>
      </c>
      <c r="B912" s="539" t="s">
        <v>1087</v>
      </c>
      <c r="C912" s="659"/>
    </row>
    <row r="913" spans="1:3" ht="17.100000000000001" customHeight="1">
      <c r="A913" s="539">
        <v>21502</v>
      </c>
      <c r="B913" s="540" t="s">
        <v>1088</v>
      </c>
      <c r="C913" s="659"/>
    </row>
    <row r="914" spans="1:3" ht="17.100000000000001" customHeight="1">
      <c r="A914" s="539">
        <v>2150201</v>
      </c>
      <c r="B914" s="539" t="s">
        <v>396</v>
      </c>
      <c r="C914" s="659"/>
    </row>
    <row r="915" spans="1:3" ht="17.100000000000001" customHeight="1">
      <c r="A915" s="539">
        <v>2150202</v>
      </c>
      <c r="B915" s="539" t="s">
        <v>397</v>
      </c>
      <c r="C915" s="659"/>
    </row>
    <row r="916" spans="1:3" ht="17.100000000000001" customHeight="1">
      <c r="A916" s="539">
        <v>2150203</v>
      </c>
      <c r="B916" s="539" t="s">
        <v>398</v>
      </c>
      <c r="C916" s="659"/>
    </row>
    <row r="917" spans="1:3" ht="17.100000000000001" customHeight="1">
      <c r="A917" s="539">
        <v>2150204</v>
      </c>
      <c r="B917" s="539" t="s">
        <v>1089</v>
      </c>
      <c r="C917" s="659"/>
    </row>
    <row r="918" spans="1:3" ht="17.100000000000001" customHeight="1">
      <c r="A918" s="539">
        <v>2150205</v>
      </c>
      <c r="B918" s="539" t="s">
        <v>1090</v>
      </c>
      <c r="C918" s="659"/>
    </row>
    <row r="919" spans="1:3" ht="17.100000000000001" customHeight="1">
      <c r="A919" s="539">
        <v>2150207</v>
      </c>
      <c r="B919" s="539" t="s">
        <v>1091</v>
      </c>
      <c r="C919" s="659"/>
    </row>
    <row r="920" spans="1:3" ht="17.100000000000001" customHeight="1">
      <c r="A920" s="539">
        <v>2150208</v>
      </c>
      <c r="B920" s="539" t="s">
        <v>1092</v>
      </c>
      <c r="C920" s="659"/>
    </row>
    <row r="921" spans="1:3" ht="17.100000000000001" customHeight="1">
      <c r="A921" s="539">
        <v>2150209</v>
      </c>
      <c r="B921" s="539" t="s">
        <v>1093</v>
      </c>
      <c r="C921" s="659"/>
    </row>
    <row r="922" spans="1:3" ht="17.100000000000001" customHeight="1">
      <c r="A922" s="539">
        <v>2150210</v>
      </c>
      <c r="B922" s="539" t="s">
        <v>1094</v>
      </c>
      <c r="C922" s="659"/>
    </row>
    <row r="923" spans="1:3" ht="17.100000000000001" customHeight="1">
      <c r="A923" s="539">
        <v>2150212</v>
      </c>
      <c r="B923" s="539" t="s">
        <v>1095</v>
      </c>
      <c r="C923" s="659"/>
    </row>
    <row r="924" spans="1:3" ht="17.100000000000001" customHeight="1">
      <c r="A924" s="539">
        <v>2150213</v>
      </c>
      <c r="B924" s="539" t="s">
        <v>1096</v>
      </c>
      <c r="C924" s="659"/>
    </row>
    <row r="925" spans="1:3" ht="17.100000000000001" customHeight="1">
      <c r="A925" s="539">
        <v>2150215</v>
      </c>
      <c r="B925" s="539" t="s">
        <v>1097</v>
      </c>
      <c r="C925" s="659"/>
    </row>
    <row r="926" spans="1:3" ht="17.100000000000001" customHeight="1">
      <c r="A926" s="539">
        <v>2150299</v>
      </c>
      <c r="B926" s="539" t="s">
        <v>1098</v>
      </c>
      <c r="C926" s="659"/>
    </row>
    <row r="927" spans="1:3" ht="17.100000000000001" customHeight="1">
      <c r="A927" s="539">
        <v>21503</v>
      </c>
      <c r="B927" s="540" t="s">
        <v>1099</v>
      </c>
      <c r="C927" s="659"/>
    </row>
    <row r="928" spans="1:3" ht="17.100000000000001" customHeight="1">
      <c r="A928" s="539">
        <v>2150301</v>
      </c>
      <c r="B928" s="539" t="s">
        <v>396</v>
      </c>
      <c r="C928" s="659"/>
    </row>
    <row r="929" spans="1:3" ht="17.100000000000001" customHeight="1">
      <c r="A929" s="539">
        <v>2150302</v>
      </c>
      <c r="B929" s="539" t="s">
        <v>397</v>
      </c>
      <c r="C929" s="659"/>
    </row>
    <row r="930" spans="1:3" ht="17.100000000000001" customHeight="1">
      <c r="A930" s="539">
        <v>2150399</v>
      </c>
      <c r="B930" s="539" t="s">
        <v>1100</v>
      </c>
      <c r="C930" s="659"/>
    </row>
    <row r="931" spans="1:3" ht="17.100000000000001" customHeight="1">
      <c r="A931" s="539">
        <v>21505</v>
      </c>
      <c r="B931" s="540" t="s">
        <v>1101</v>
      </c>
      <c r="C931" s="659">
        <f>SUM(C932:C941)</f>
        <v>962</v>
      </c>
    </row>
    <row r="932" spans="1:3" ht="17.100000000000001" customHeight="1">
      <c r="A932" s="539">
        <v>2150501</v>
      </c>
      <c r="B932" s="539" t="s">
        <v>396</v>
      </c>
      <c r="C932" s="660">
        <v>346</v>
      </c>
    </row>
    <row r="933" spans="1:3" ht="17.100000000000001" customHeight="1">
      <c r="A933" s="539">
        <v>2150502</v>
      </c>
      <c r="B933" s="539" t="s">
        <v>397</v>
      </c>
      <c r="C933" s="660">
        <v>30</v>
      </c>
    </row>
    <row r="934" spans="1:3" ht="17.100000000000001" customHeight="1">
      <c r="A934" s="539">
        <v>2150503</v>
      </c>
      <c r="B934" s="539" t="s">
        <v>398</v>
      </c>
      <c r="C934" s="660"/>
    </row>
    <row r="935" spans="1:3" ht="17.100000000000001" customHeight="1">
      <c r="A935" s="539">
        <v>2150505</v>
      </c>
      <c r="B935" s="539" t="s">
        <v>1102</v>
      </c>
      <c r="C935" s="660"/>
    </row>
    <row r="936" spans="1:3" ht="17.100000000000001" customHeight="1">
      <c r="A936" s="539">
        <v>2150507</v>
      </c>
      <c r="B936" s="539" t="s">
        <v>1103</v>
      </c>
      <c r="C936" s="660"/>
    </row>
    <row r="937" spans="1:3" ht="17.100000000000001" customHeight="1">
      <c r="A937" s="539">
        <v>2150508</v>
      </c>
      <c r="B937" s="539" t="s">
        <v>1104</v>
      </c>
      <c r="C937" s="660"/>
    </row>
    <row r="938" spans="1:3" ht="17.100000000000001" customHeight="1">
      <c r="A938" s="539">
        <v>2150516</v>
      </c>
      <c r="B938" s="539" t="s">
        <v>1105</v>
      </c>
      <c r="C938" s="660"/>
    </row>
    <row r="939" spans="1:3" ht="17.100000000000001" customHeight="1">
      <c r="A939" s="539">
        <v>2150517</v>
      </c>
      <c r="B939" s="539" t="s">
        <v>1106</v>
      </c>
      <c r="C939" s="660"/>
    </row>
    <row r="940" spans="1:3" ht="17.100000000000001" customHeight="1">
      <c r="A940" s="539">
        <v>2150550</v>
      </c>
      <c r="B940" s="539" t="s">
        <v>404</v>
      </c>
      <c r="C940" s="660">
        <v>55</v>
      </c>
    </row>
    <row r="941" spans="1:3" ht="17.100000000000001" customHeight="1">
      <c r="A941" s="539">
        <v>2150599</v>
      </c>
      <c r="B941" s="539" t="s">
        <v>1107</v>
      </c>
      <c r="C941" s="660">
        <v>531</v>
      </c>
    </row>
    <row r="942" spans="1:3" ht="17.100000000000001" customHeight="1">
      <c r="A942" s="539">
        <v>21507</v>
      </c>
      <c r="B942" s="540" t="s">
        <v>1108</v>
      </c>
      <c r="C942" s="659">
        <f>SUM(C943:C946)</f>
        <v>238</v>
      </c>
    </row>
    <row r="943" spans="1:3" ht="17.100000000000001" customHeight="1">
      <c r="A943" s="539">
        <v>2150701</v>
      </c>
      <c r="B943" s="539" t="s">
        <v>396</v>
      </c>
      <c r="C943" s="660">
        <v>218</v>
      </c>
    </row>
    <row r="944" spans="1:3" ht="17.100000000000001" customHeight="1">
      <c r="A944" s="539">
        <v>2150702</v>
      </c>
      <c r="B944" s="539" t="s">
        <v>397</v>
      </c>
      <c r="C944" s="660">
        <v>20</v>
      </c>
    </row>
    <row r="945" spans="1:3" ht="17.100000000000001" customHeight="1">
      <c r="A945" s="539">
        <v>2150703</v>
      </c>
      <c r="B945" s="539" t="s">
        <v>398</v>
      </c>
      <c r="C945" s="659"/>
    </row>
    <row r="946" spans="1:3" ht="17.100000000000001" customHeight="1">
      <c r="A946" s="539">
        <v>2150799</v>
      </c>
      <c r="B946" s="539" t="s">
        <v>1109</v>
      </c>
      <c r="C946" s="659"/>
    </row>
    <row r="947" spans="1:3" ht="17.100000000000001" customHeight="1">
      <c r="A947" s="539">
        <v>21508</v>
      </c>
      <c r="B947" s="540" t="s">
        <v>1110</v>
      </c>
      <c r="C947" s="659"/>
    </row>
    <row r="948" spans="1:3" ht="17.100000000000001" customHeight="1">
      <c r="A948" s="539">
        <v>2150801</v>
      </c>
      <c r="B948" s="539" t="s">
        <v>396</v>
      </c>
      <c r="C948" s="659"/>
    </row>
    <row r="949" spans="1:3" ht="17.100000000000001" customHeight="1">
      <c r="A949" s="539">
        <v>2150802</v>
      </c>
      <c r="B949" s="539" t="s">
        <v>397</v>
      </c>
      <c r="C949" s="659"/>
    </row>
    <row r="950" spans="1:3" ht="17.100000000000001" customHeight="1">
      <c r="A950" s="539">
        <v>2150803</v>
      </c>
      <c r="B950" s="539" t="s">
        <v>398</v>
      </c>
      <c r="C950" s="659"/>
    </row>
    <row r="951" spans="1:3" ht="17.100000000000001" customHeight="1">
      <c r="A951" s="539">
        <v>2150804</v>
      </c>
      <c r="B951" s="539" t="s">
        <v>1111</v>
      </c>
      <c r="C951" s="659"/>
    </row>
    <row r="952" spans="1:3" ht="17.100000000000001" customHeight="1">
      <c r="A952" s="539">
        <v>2150805</v>
      </c>
      <c r="B952" s="539" t="s">
        <v>1112</v>
      </c>
      <c r="C952" s="659"/>
    </row>
    <row r="953" spans="1:3" ht="17.100000000000001" customHeight="1">
      <c r="A953" s="539">
        <v>2150806</v>
      </c>
      <c r="B953" s="539" t="s">
        <v>1113</v>
      </c>
      <c r="C953" s="659"/>
    </row>
    <row r="954" spans="1:3" ht="17.100000000000001" customHeight="1">
      <c r="A954" s="539">
        <v>2150899</v>
      </c>
      <c r="B954" s="539" t="s">
        <v>1114</v>
      </c>
      <c r="C954" s="659"/>
    </row>
    <row r="955" spans="1:3" ht="17.100000000000001" customHeight="1">
      <c r="A955" s="539">
        <v>21599</v>
      </c>
      <c r="B955" s="540" t="s">
        <v>1115</v>
      </c>
      <c r="C955" s="659"/>
    </row>
    <row r="956" spans="1:3" ht="17.100000000000001" customHeight="1">
      <c r="A956" s="539">
        <v>2159901</v>
      </c>
      <c r="B956" s="539" t="s">
        <v>1116</v>
      </c>
      <c r="C956" s="659"/>
    </row>
    <row r="957" spans="1:3" ht="17.100000000000001" customHeight="1">
      <c r="A957" s="539">
        <v>2159904</v>
      </c>
      <c r="B957" s="539" t="s">
        <v>1117</v>
      </c>
      <c r="C957" s="659"/>
    </row>
    <row r="958" spans="1:3" ht="17.100000000000001" customHeight="1">
      <c r="A958" s="539">
        <v>2159906</v>
      </c>
      <c r="B958" s="539" t="s">
        <v>1118</v>
      </c>
      <c r="C958" s="659"/>
    </row>
    <row r="959" spans="1:3" ht="17.100000000000001" customHeight="1">
      <c r="A959" s="539">
        <v>2159999</v>
      </c>
      <c r="B959" s="539" t="s">
        <v>1119</v>
      </c>
      <c r="C959" s="659"/>
    </row>
    <row r="960" spans="1:3" ht="17.100000000000001" customHeight="1">
      <c r="A960" s="539">
        <v>216</v>
      </c>
      <c r="B960" s="540" t="s">
        <v>1120</v>
      </c>
      <c r="C960" s="659">
        <f>C961+C971+C975</f>
        <v>1900</v>
      </c>
    </row>
    <row r="961" spans="1:3" ht="17.100000000000001" customHeight="1">
      <c r="A961" s="539">
        <v>21602</v>
      </c>
      <c r="B961" s="540" t="s">
        <v>1121</v>
      </c>
      <c r="C961" s="659">
        <f>SUM(C962:C970)</f>
        <v>636</v>
      </c>
    </row>
    <row r="962" spans="1:3" ht="17.100000000000001" customHeight="1">
      <c r="A962" s="539">
        <v>2160201</v>
      </c>
      <c r="B962" s="539" t="s">
        <v>396</v>
      </c>
      <c r="C962" s="660">
        <v>205</v>
      </c>
    </row>
    <row r="963" spans="1:3" ht="17.100000000000001" customHeight="1">
      <c r="A963" s="539">
        <v>2160202</v>
      </c>
      <c r="B963" s="539" t="s">
        <v>397</v>
      </c>
      <c r="C963" s="660">
        <v>210</v>
      </c>
    </row>
    <row r="964" spans="1:3" ht="17.100000000000001" customHeight="1">
      <c r="A964" s="539">
        <v>2160203</v>
      </c>
      <c r="B964" s="539" t="s">
        <v>398</v>
      </c>
      <c r="C964" s="660"/>
    </row>
    <row r="965" spans="1:3" ht="17.100000000000001" customHeight="1">
      <c r="A965" s="539">
        <v>2160216</v>
      </c>
      <c r="B965" s="539" t="s">
        <v>1122</v>
      </c>
      <c r="C965" s="660"/>
    </row>
    <row r="966" spans="1:3" ht="17.100000000000001" customHeight="1">
      <c r="A966" s="539">
        <v>2160217</v>
      </c>
      <c r="B966" s="539" t="s">
        <v>1123</v>
      </c>
      <c r="C966" s="660"/>
    </row>
    <row r="967" spans="1:3" ht="17.100000000000001" customHeight="1">
      <c r="A967" s="539">
        <v>2160218</v>
      </c>
      <c r="B967" s="539" t="s">
        <v>1124</v>
      </c>
      <c r="C967" s="660"/>
    </row>
    <row r="968" spans="1:3" ht="17.100000000000001" customHeight="1">
      <c r="A968" s="539">
        <v>2160219</v>
      </c>
      <c r="B968" s="539" t="s">
        <v>1125</v>
      </c>
      <c r="C968" s="660"/>
    </row>
    <row r="969" spans="1:3" ht="17.100000000000001" customHeight="1">
      <c r="A969" s="539">
        <v>2160250</v>
      </c>
      <c r="B969" s="539" t="s">
        <v>404</v>
      </c>
      <c r="C969" s="660">
        <v>221</v>
      </c>
    </row>
    <row r="970" spans="1:3" ht="17.100000000000001" customHeight="1">
      <c r="A970" s="539">
        <v>2160299</v>
      </c>
      <c r="B970" s="539" t="s">
        <v>1126</v>
      </c>
      <c r="C970" s="660"/>
    </row>
    <row r="971" spans="1:3" ht="17.100000000000001" customHeight="1">
      <c r="A971" s="539">
        <v>21606</v>
      </c>
      <c r="B971" s="540" t="s">
        <v>1127</v>
      </c>
      <c r="C971" s="659">
        <f>SUM(C972:C974)</f>
        <v>0</v>
      </c>
    </row>
    <row r="972" spans="1:3" ht="17.100000000000001" customHeight="1">
      <c r="A972" s="539">
        <v>2160601</v>
      </c>
      <c r="B972" s="539" t="s">
        <v>396</v>
      </c>
      <c r="C972" s="659"/>
    </row>
    <row r="973" spans="1:3" ht="17.100000000000001" customHeight="1">
      <c r="A973" s="539">
        <v>2160602</v>
      </c>
      <c r="B973" s="539" t="s">
        <v>397</v>
      </c>
      <c r="C973" s="660"/>
    </row>
    <row r="974" spans="1:3" ht="17.100000000000001" customHeight="1">
      <c r="A974" s="539">
        <v>2160699</v>
      </c>
      <c r="B974" s="539" t="s">
        <v>1128</v>
      </c>
      <c r="C974" s="660"/>
    </row>
    <row r="975" spans="1:3" ht="17.100000000000001" customHeight="1">
      <c r="A975" s="539">
        <v>21699</v>
      </c>
      <c r="B975" s="540" t="s">
        <v>1129</v>
      </c>
      <c r="C975" s="659">
        <f>SUM(C976:C977)</f>
        <v>1264</v>
      </c>
    </row>
    <row r="976" spans="1:3" ht="17.100000000000001" customHeight="1">
      <c r="A976" s="539">
        <v>2169901</v>
      </c>
      <c r="B976" s="539" t="s">
        <v>1130</v>
      </c>
      <c r="C976" s="660"/>
    </row>
    <row r="977" spans="1:3" ht="17.100000000000001" customHeight="1">
      <c r="A977" s="539">
        <v>2169999</v>
      </c>
      <c r="B977" s="539" t="s">
        <v>1131</v>
      </c>
      <c r="C977" s="660">
        <v>1264</v>
      </c>
    </row>
    <row r="978" spans="1:3" ht="17.100000000000001" customHeight="1">
      <c r="A978" s="539">
        <v>217</v>
      </c>
      <c r="B978" s="540" t="s">
        <v>1132</v>
      </c>
      <c r="C978" s="659">
        <f>C979+C985+C995</f>
        <v>300</v>
      </c>
    </row>
    <row r="979" spans="1:3" ht="17.100000000000001" customHeight="1">
      <c r="A979" s="539">
        <v>21701</v>
      </c>
      <c r="B979" s="540" t="s">
        <v>1133</v>
      </c>
      <c r="C979" s="659">
        <f>SUM(C980:C984)</f>
        <v>296</v>
      </c>
    </row>
    <row r="980" spans="1:3" ht="17.100000000000001" customHeight="1">
      <c r="A980" s="539">
        <v>2170101</v>
      </c>
      <c r="B980" s="539" t="s">
        <v>396</v>
      </c>
      <c r="C980" s="546">
        <v>131</v>
      </c>
    </row>
    <row r="981" spans="1:3" ht="17.100000000000001" customHeight="1">
      <c r="A981" s="539">
        <v>2170102</v>
      </c>
      <c r="B981" s="539" t="s">
        <v>397</v>
      </c>
      <c r="C981" s="546">
        <v>165</v>
      </c>
    </row>
    <row r="982" spans="1:3" ht="17.100000000000001" customHeight="1">
      <c r="A982" s="539">
        <v>2170103</v>
      </c>
      <c r="B982" s="539" t="s">
        <v>398</v>
      </c>
      <c r="C982" s="660"/>
    </row>
    <row r="983" spans="1:3" ht="17.100000000000001" customHeight="1">
      <c r="A983" s="539">
        <v>2170150</v>
      </c>
      <c r="B983" s="539" t="s">
        <v>404</v>
      </c>
      <c r="C983" s="660"/>
    </row>
    <row r="984" spans="1:3" ht="17.100000000000001" customHeight="1">
      <c r="A984" s="539">
        <v>2170199</v>
      </c>
      <c r="B984" s="539" t="s">
        <v>1134</v>
      </c>
      <c r="C984" s="660"/>
    </row>
    <row r="985" spans="1:3" ht="17.100000000000001" customHeight="1">
      <c r="A985" s="539">
        <v>21702</v>
      </c>
      <c r="B985" s="540" t="s">
        <v>1135</v>
      </c>
      <c r="C985" s="659"/>
    </row>
    <row r="986" spans="1:3" ht="17.100000000000001" customHeight="1">
      <c r="A986" s="539">
        <v>2170202</v>
      </c>
      <c r="B986" s="539" t="s">
        <v>1136</v>
      </c>
      <c r="C986" s="660"/>
    </row>
    <row r="987" spans="1:3" ht="17.100000000000001" customHeight="1">
      <c r="A987" s="539">
        <v>2170204</v>
      </c>
      <c r="B987" s="539" t="s">
        <v>1137</v>
      </c>
      <c r="C987" s="660"/>
    </row>
    <row r="988" spans="1:3" ht="17.100000000000001" customHeight="1">
      <c r="A988" s="539">
        <v>2170206</v>
      </c>
      <c r="B988" s="539" t="s">
        <v>1138</v>
      </c>
      <c r="C988" s="660"/>
    </row>
    <row r="989" spans="1:3" ht="17.100000000000001" customHeight="1">
      <c r="A989" s="539">
        <v>2170299</v>
      </c>
      <c r="B989" s="539" t="s">
        <v>1139</v>
      </c>
      <c r="C989" s="660"/>
    </row>
    <row r="990" spans="1:3" ht="17.100000000000001" customHeight="1">
      <c r="A990" s="539">
        <v>21703</v>
      </c>
      <c r="B990" s="540" t="s">
        <v>1140</v>
      </c>
      <c r="C990" s="659"/>
    </row>
    <row r="991" spans="1:3" ht="17.100000000000001" customHeight="1">
      <c r="A991" s="539">
        <v>2170302</v>
      </c>
      <c r="B991" s="539" t="s">
        <v>1141</v>
      </c>
      <c r="C991" s="660"/>
    </row>
    <row r="992" spans="1:3" ht="17.100000000000001" customHeight="1">
      <c r="A992" s="539">
        <v>2170303</v>
      </c>
      <c r="B992" s="539" t="s">
        <v>1142</v>
      </c>
      <c r="C992" s="660"/>
    </row>
    <row r="993" spans="1:3" ht="17.100000000000001" customHeight="1">
      <c r="A993" s="539">
        <v>2170304</v>
      </c>
      <c r="B993" s="539" t="s">
        <v>1143</v>
      </c>
      <c r="C993" s="660"/>
    </row>
    <row r="994" spans="1:3" ht="17.100000000000001" customHeight="1">
      <c r="A994" s="539">
        <v>2170399</v>
      </c>
      <c r="B994" s="539" t="s">
        <v>1144</v>
      </c>
      <c r="C994" s="660"/>
    </row>
    <row r="995" spans="1:3" ht="17.100000000000001" customHeight="1">
      <c r="A995" s="539">
        <v>21799</v>
      </c>
      <c r="B995" s="540" t="s">
        <v>1145</v>
      </c>
      <c r="C995" s="659">
        <f>SUM(C996:C997)</f>
        <v>4</v>
      </c>
    </row>
    <row r="996" spans="1:3" ht="17.100000000000001" customHeight="1">
      <c r="A996" s="539">
        <v>2179902</v>
      </c>
      <c r="B996" s="539" t="s">
        <v>1146</v>
      </c>
      <c r="C996" s="660"/>
    </row>
    <row r="997" spans="1:3" ht="17.100000000000001" customHeight="1">
      <c r="A997" s="539">
        <v>2179999</v>
      </c>
      <c r="B997" s="539" t="s">
        <v>1147</v>
      </c>
      <c r="C997" s="660">
        <v>4</v>
      </c>
    </row>
    <row r="998" spans="1:3" ht="17.100000000000001" customHeight="1">
      <c r="A998" s="539">
        <v>219</v>
      </c>
      <c r="B998" s="540" t="s">
        <v>1148</v>
      </c>
      <c r="C998" s="659">
        <v>271</v>
      </c>
    </row>
    <row r="999" spans="1:3" ht="17.100000000000001" customHeight="1">
      <c r="A999" s="539">
        <v>21901</v>
      </c>
      <c r="B999" s="539" t="s">
        <v>1149</v>
      </c>
      <c r="C999" s="659"/>
    </row>
    <row r="1000" spans="1:3" ht="17.100000000000001" customHeight="1">
      <c r="A1000" s="539">
        <v>21902</v>
      </c>
      <c r="B1000" s="539" t="s">
        <v>1150</v>
      </c>
      <c r="C1000" s="659"/>
    </row>
    <row r="1001" spans="1:3" ht="17.100000000000001" customHeight="1">
      <c r="A1001" s="539">
        <v>21904</v>
      </c>
      <c r="B1001" s="539" t="s">
        <v>1151</v>
      </c>
      <c r="C1001" s="659"/>
    </row>
    <row r="1002" spans="1:3" ht="17.100000000000001" customHeight="1">
      <c r="A1002" s="539">
        <v>21906</v>
      </c>
      <c r="B1002" s="539" t="s">
        <v>1152</v>
      </c>
      <c r="C1002" s="659"/>
    </row>
    <row r="1003" spans="1:3" ht="17.100000000000001" customHeight="1">
      <c r="A1003" s="539">
        <v>21999</v>
      </c>
      <c r="B1003" s="539" t="s">
        <v>1153</v>
      </c>
      <c r="C1003" s="660">
        <v>271</v>
      </c>
    </row>
    <row r="1004" spans="1:3" ht="17.100000000000001" customHeight="1">
      <c r="A1004" s="539">
        <v>220</v>
      </c>
      <c r="B1004" s="540" t="s">
        <v>1154</v>
      </c>
      <c r="C1004" s="662">
        <f>C1005+C1023+C1035</f>
        <v>1800</v>
      </c>
    </row>
    <row r="1005" spans="1:3" ht="17.100000000000001" customHeight="1">
      <c r="A1005" s="539">
        <v>22001</v>
      </c>
      <c r="B1005" s="540" t="s">
        <v>1155</v>
      </c>
      <c r="C1005" s="659">
        <f>SUM(C1006:C1022)</f>
        <v>1655</v>
      </c>
    </row>
    <row r="1006" spans="1:3" ht="17.100000000000001" customHeight="1">
      <c r="A1006" s="539">
        <v>2200101</v>
      </c>
      <c r="B1006" s="539" t="s">
        <v>396</v>
      </c>
      <c r="C1006" s="546">
        <v>179</v>
      </c>
    </row>
    <row r="1007" spans="1:3" ht="17.100000000000001" customHeight="1">
      <c r="A1007" s="539">
        <v>2200102</v>
      </c>
      <c r="B1007" s="539" t="s">
        <v>397</v>
      </c>
      <c r="C1007" s="546">
        <v>512</v>
      </c>
    </row>
    <row r="1008" spans="1:3" ht="17.100000000000001" customHeight="1">
      <c r="A1008" s="539">
        <v>2200103</v>
      </c>
      <c r="B1008" s="539" t="s">
        <v>398</v>
      </c>
      <c r="C1008" s="546"/>
    </row>
    <row r="1009" spans="1:3" ht="17.100000000000001" customHeight="1">
      <c r="A1009" s="539">
        <v>2200104</v>
      </c>
      <c r="B1009" s="539" t="s">
        <v>1156</v>
      </c>
      <c r="C1009" s="546"/>
    </row>
    <row r="1010" spans="1:3" ht="17.100000000000001" customHeight="1">
      <c r="A1010" s="539">
        <v>2200106</v>
      </c>
      <c r="B1010" s="539" t="s">
        <v>1157</v>
      </c>
      <c r="C1010" s="546"/>
    </row>
    <row r="1011" spans="1:3" ht="17.100000000000001" customHeight="1">
      <c r="A1011" s="539">
        <v>2200107</v>
      </c>
      <c r="B1011" s="539" t="s">
        <v>1158</v>
      </c>
      <c r="C1011" s="546"/>
    </row>
    <row r="1012" spans="1:3" ht="17.100000000000001" customHeight="1">
      <c r="A1012" s="539">
        <v>2200108</v>
      </c>
      <c r="B1012" s="539" t="s">
        <v>1159</v>
      </c>
      <c r="C1012" s="546"/>
    </row>
    <row r="1013" spans="1:3" ht="17.100000000000001" customHeight="1">
      <c r="A1013" s="539">
        <v>2200109</v>
      </c>
      <c r="B1013" s="539" t="s">
        <v>1160</v>
      </c>
      <c r="C1013" s="546"/>
    </row>
    <row r="1014" spans="1:3" ht="17.100000000000001" customHeight="1">
      <c r="A1014" s="539">
        <v>2200112</v>
      </c>
      <c r="B1014" s="539" t="s">
        <v>1161</v>
      </c>
      <c r="C1014" s="546"/>
    </row>
    <row r="1015" spans="1:3" ht="17.100000000000001" customHeight="1">
      <c r="A1015" s="539">
        <v>2200113</v>
      </c>
      <c r="B1015" s="539" t="s">
        <v>1162</v>
      </c>
      <c r="C1015" s="546"/>
    </row>
    <row r="1016" spans="1:3" ht="17.100000000000001" customHeight="1">
      <c r="A1016" s="539">
        <v>2200114</v>
      </c>
      <c r="B1016" s="539" t="s">
        <v>1163</v>
      </c>
      <c r="C1016" s="546"/>
    </row>
    <row r="1017" spans="1:3" ht="17.100000000000001" customHeight="1">
      <c r="A1017" s="539">
        <v>2200120</v>
      </c>
      <c r="B1017" s="539" t="s">
        <v>1164</v>
      </c>
      <c r="C1017" s="546"/>
    </row>
    <row r="1018" spans="1:3" ht="17.100000000000001" customHeight="1">
      <c r="A1018" s="539">
        <v>2200126</v>
      </c>
      <c r="B1018" s="539" t="s">
        <v>1165</v>
      </c>
      <c r="C1018" s="546"/>
    </row>
    <row r="1019" spans="1:3" ht="17.100000000000001" customHeight="1">
      <c r="A1019" s="539">
        <v>2200128</v>
      </c>
      <c r="B1019" s="539" t="s">
        <v>1166</v>
      </c>
      <c r="C1019" s="546"/>
    </row>
    <row r="1020" spans="1:3" ht="17.100000000000001" customHeight="1">
      <c r="A1020" s="539">
        <v>2200129</v>
      </c>
      <c r="B1020" s="539" t="s">
        <v>1167</v>
      </c>
      <c r="C1020" s="546"/>
    </row>
    <row r="1021" spans="1:3" ht="17.100000000000001" customHeight="1">
      <c r="A1021" s="539">
        <v>2200150</v>
      </c>
      <c r="B1021" s="539" t="s">
        <v>404</v>
      </c>
      <c r="C1021" s="546">
        <v>226</v>
      </c>
    </row>
    <row r="1022" spans="1:3" ht="17.100000000000001" customHeight="1">
      <c r="A1022" s="539">
        <v>2200199</v>
      </c>
      <c r="B1022" s="539" t="s">
        <v>1168</v>
      </c>
      <c r="C1022" s="546">
        <v>738</v>
      </c>
    </row>
    <row r="1023" spans="1:3" ht="17.100000000000001" customHeight="1">
      <c r="A1023" s="539">
        <v>22005</v>
      </c>
      <c r="B1023" s="540" t="s">
        <v>1169</v>
      </c>
      <c r="C1023" s="547">
        <f>SUM(C1024:C1034)</f>
        <v>45</v>
      </c>
    </row>
    <row r="1024" spans="1:3" ht="17.100000000000001" customHeight="1">
      <c r="A1024" s="539">
        <v>2200501</v>
      </c>
      <c r="B1024" s="539" t="s">
        <v>396</v>
      </c>
      <c r="C1024" s="546"/>
    </row>
    <row r="1025" spans="1:3" ht="17.100000000000001" customHeight="1">
      <c r="A1025" s="539">
        <v>2200502</v>
      </c>
      <c r="B1025" s="539" t="s">
        <v>397</v>
      </c>
      <c r="C1025" s="546"/>
    </row>
    <row r="1026" spans="1:3" ht="17.100000000000001" customHeight="1">
      <c r="A1026" s="539">
        <v>2200503</v>
      </c>
      <c r="B1026" s="539" t="s">
        <v>398</v>
      </c>
      <c r="C1026" s="546"/>
    </row>
    <row r="1027" spans="1:3" ht="17.100000000000001" customHeight="1">
      <c r="A1027" s="539">
        <v>2200504</v>
      </c>
      <c r="B1027" s="539" t="s">
        <v>1170</v>
      </c>
      <c r="C1027" s="546"/>
    </row>
    <row r="1028" spans="1:3" ht="17.100000000000001" customHeight="1">
      <c r="A1028" s="539">
        <v>2200506</v>
      </c>
      <c r="B1028" s="539" t="s">
        <v>1171</v>
      </c>
      <c r="C1028" s="546">
        <v>15</v>
      </c>
    </row>
    <row r="1029" spans="1:3" ht="17.100000000000001" customHeight="1">
      <c r="A1029" s="539">
        <v>2200507</v>
      </c>
      <c r="B1029" s="539" t="s">
        <v>1172</v>
      </c>
      <c r="C1029" s="546"/>
    </row>
    <row r="1030" spans="1:3" ht="17.100000000000001" customHeight="1">
      <c r="A1030" s="539">
        <v>2200508</v>
      </c>
      <c r="B1030" s="539" t="s">
        <v>1173</v>
      </c>
      <c r="C1030" s="546"/>
    </row>
    <row r="1031" spans="1:3" ht="17.100000000000001" customHeight="1">
      <c r="A1031" s="539">
        <v>2200509</v>
      </c>
      <c r="B1031" s="539" t="s">
        <v>1174</v>
      </c>
      <c r="C1031" s="546">
        <v>30</v>
      </c>
    </row>
    <row r="1032" spans="1:3" ht="17.100000000000001" customHeight="1">
      <c r="A1032" s="539">
        <v>2200510</v>
      </c>
      <c r="B1032" s="539" t="s">
        <v>1175</v>
      </c>
      <c r="C1032" s="660"/>
    </row>
    <row r="1033" spans="1:3" ht="17.100000000000001" customHeight="1">
      <c r="A1033" s="539">
        <v>2200511</v>
      </c>
      <c r="B1033" s="539" t="s">
        <v>1176</v>
      </c>
      <c r="C1033" s="660"/>
    </row>
    <row r="1034" spans="1:3" ht="17.100000000000001" customHeight="1">
      <c r="A1034" s="539">
        <v>2200599</v>
      </c>
      <c r="B1034" s="539" t="s">
        <v>1177</v>
      </c>
      <c r="C1034" s="660"/>
    </row>
    <row r="1035" spans="1:3" ht="17.100000000000001" customHeight="1">
      <c r="A1035" s="539">
        <v>22099</v>
      </c>
      <c r="B1035" s="540" t="s">
        <v>1178</v>
      </c>
      <c r="C1035" s="659">
        <f>C1036</f>
        <v>100</v>
      </c>
    </row>
    <row r="1036" spans="1:3" ht="17.100000000000001" customHeight="1">
      <c r="A1036" s="539">
        <v>2209999</v>
      </c>
      <c r="B1036" s="539" t="s">
        <v>1179</v>
      </c>
      <c r="C1036" s="660">
        <v>100</v>
      </c>
    </row>
    <row r="1037" spans="1:3" ht="17.100000000000001" customHeight="1">
      <c r="A1037" s="539">
        <v>221</v>
      </c>
      <c r="B1037" s="540" t="s">
        <v>1180</v>
      </c>
      <c r="C1037" s="659">
        <f>C1038+C1048+C1051</f>
        <v>9900</v>
      </c>
    </row>
    <row r="1038" spans="1:3" ht="17.100000000000001" customHeight="1">
      <c r="A1038" s="539">
        <v>22101</v>
      </c>
      <c r="B1038" s="540" t="s">
        <v>1181</v>
      </c>
      <c r="C1038" s="659">
        <f>SUM(C1039:C1047)</f>
        <v>3921</v>
      </c>
    </row>
    <row r="1039" spans="1:3" ht="17.100000000000001" customHeight="1">
      <c r="A1039" s="539">
        <v>2210101</v>
      </c>
      <c r="B1039" s="539" t="s">
        <v>1182</v>
      </c>
      <c r="C1039" s="660"/>
    </row>
    <row r="1040" spans="1:3" ht="17.100000000000001" customHeight="1">
      <c r="A1040" s="539">
        <v>2210102</v>
      </c>
      <c r="B1040" s="539" t="s">
        <v>1183</v>
      </c>
      <c r="C1040" s="660"/>
    </row>
    <row r="1041" spans="1:3" ht="17.100000000000001" customHeight="1">
      <c r="A1041" s="539">
        <v>2210103</v>
      </c>
      <c r="B1041" s="539" t="s">
        <v>1184</v>
      </c>
      <c r="C1041" s="546"/>
    </row>
    <row r="1042" spans="1:3" ht="17.100000000000001" customHeight="1">
      <c r="A1042" s="539">
        <v>2210105</v>
      </c>
      <c r="B1042" s="539" t="s">
        <v>1185</v>
      </c>
      <c r="C1042" s="546"/>
    </row>
    <row r="1043" spans="1:3" ht="17.100000000000001" customHeight="1">
      <c r="A1043" s="539">
        <v>2210106</v>
      </c>
      <c r="B1043" s="539" t="s">
        <v>1186</v>
      </c>
      <c r="C1043" s="546"/>
    </row>
    <row r="1044" spans="1:3" ht="17.100000000000001" customHeight="1">
      <c r="A1044" s="539">
        <v>2210107</v>
      </c>
      <c r="B1044" s="539" t="s">
        <v>1187</v>
      </c>
      <c r="C1044" s="546"/>
    </row>
    <row r="1045" spans="1:3" ht="17.100000000000001" customHeight="1">
      <c r="A1045" s="539">
        <v>2210108</v>
      </c>
      <c r="B1045" s="539" t="s">
        <v>1188</v>
      </c>
      <c r="C1045" s="663">
        <v>3921</v>
      </c>
    </row>
    <row r="1046" spans="1:3" ht="17.100000000000001" customHeight="1">
      <c r="A1046" s="539">
        <v>2210109</v>
      </c>
      <c r="B1046" s="539" t="s">
        <v>1189</v>
      </c>
      <c r="C1046" s="660"/>
    </row>
    <row r="1047" spans="1:3" ht="17.100000000000001" customHeight="1">
      <c r="A1047" s="539">
        <v>2210199</v>
      </c>
      <c r="B1047" s="539" t="s">
        <v>1190</v>
      </c>
      <c r="C1047" s="660"/>
    </row>
    <row r="1048" spans="1:3" ht="17.100000000000001" customHeight="1">
      <c r="A1048" s="539">
        <v>22102</v>
      </c>
      <c r="B1048" s="540" t="s">
        <v>1191</v>
      </c>
      <c r="C1048" s="659">
        <f>C1049</f>
        <v>5979</v>
      </c>
    </row>
    <row r="1049" spans="1:3" ht="17.100000000000001" customHeight="1">
      <c r="A1049" s="539">
        <v>2210201</v>
      </c>
      <c r="B1049" s="539" t="s">
        <v>1192</v>
      </c>
      <c r="C1049" s="660">
        <v>5979</v>
      </c>
    </row>
    <row r="1050" spans="1:3" ht="17.100000000000001" customHeight="1">
      <c r="A1050" s="539">
        <v>2210203</v>
      </c>
      <c r="B1050" s="539" t="s">
        <v>1193</v>
      </c>
      <c r="C1050" s="660"/>
    </row>
    <row r="1051" spans="1:3" ht="17.100000000000001" customHeight="1">
      <c r="A1051" s="539">
        <v>22103</v>
      </c>
      <c r="B1051" s="540" t="s">
        <v>1194</v>
      </c>
      <c r="C1051" s="659"/>
    </row>
    <row r="1052" spans="1:3" ht="17.100000000000001" customHeight="1">
      <c r="A1052" s="539">
        <v>2210301</v>
      </c>
      <c r="B1052" s="539" t="s">
        <v>1195</v>
      </c>
      <c r="C1052" s="660"/>
    </row>
    <row r="1053" spans="1:3" ht="17.100000000000001" customHeight="1">
      <c r="A1053" s="539">
        <v>2210302</v>
      </c>
      <c r="B1053" s="539" t="s">
        <v>1196</v>
      </c>
      <c r="C1053" s="660"/>
    </row>
    <row r="1054" spans="1:3" ht="17.100000000000001" customHeight="1">
      <c r="A1054" s="539">
        <v>2210399</v>
      </c>
      <c r="B1054" s="539" t="s">
        <v>1197</v>
      </c>
      <c r="C1054" s="660"/>
    </row>
    <row r="1055" spans="1:3" ht="17.100000000000001" customHeight="1">
      <c r="A1055" s="539">
        <v>222</v>
      </c>
      <c r="B1055" s="540" t="s">
        <v>1198</v>
      </c>
      <c r="C1055" s="659">
        <f>C1056+C1071+C1074+C1079</f>
        <v>230</v>
      </c>
    </row>
    <row r="1056" spans="1:3" ht="17.100000000000001" customHeight="1">
      <c r="A1056" s="539">
        <v>22201</v>
      </c>
      <c r="B1056" s="540" t="s">
        <v>1199</v>
      </c>
      <c r="C1056" s="659">
        <f>SUM(C1057:C1070)</f>
        <v>230</v>
      </c>
    </row>
    <row r="1057" spans="1:3" ht="17.100000000000001" customHeight="1">
      <c r="A1057" s="539">
        <v>2220101</v>
      </c>
      <c r="B1057" s="539" t="s">
        <v>396</v>
      </c>
      <c r="C1057" s="660">
        <v>199</v>
      </c>
    </row>
    <row r="1058" spans="1:3" ht="17.100000000000001" customHeight="1">
      <c r="A1058" s="539">
        <v>2220102</v>
      </c>
      <c r="B1058" s="539" t="s">
        <v>397</v>
      </c>
      <c r="C1058" s="660"/>
    </row>
    <row r="1059" spans="1:3" ht="17.100000000000001" customHeight="1">
      <c r="A1059" s="539">
        <v>2220103</v>
      </c>
      <c r="B1059" s="539" t="s">
        <v>398</v>
      </c>
      <c r="C1059" s="660"/>
    </row>
    <row r="1060" spans="1:3" ht="17.100000000000001" customHeight="1">
      <c r="A1060" s="539">
        <v>2220105</v>
      </c>
      <c r="B1060" s="539" t="s">
        <v>1200</v>
      </c>
      <c r="C1060" s="660"/>
    </row>
    <row r="1061" spans="1:3" ht="17.100000000000001" customHeight="1">
      <c r="A1061" s="539">
        <v>2220106</v>
      </c>
      <c r="B1061" s="539" t="s">
        <v>1201</v>
      </c>
      <c r="C1061" s="660"/>
    </row>
    <row r="1062" spans="1:3" ht="17.100000000000001" customHeight="1">
      <c r="A1062" s="539">
        <v>2220107</v>
      </c>
      <c r="B1062" s="539" t="s">
        <v>1202</v>
      </c>
      <c r="C1062" s="660"/>
    </row>
    <row r="1063" spans="1:3" ht="17.100000000000001" customHeight="1">
      <c r="A1063" s="539">
        <v>2220112</v>
      </c>
      <c r="B1063" s="539" t="s">
        <v>1203</v>
      </c>
      <c r="C1063" s="660"/>
    </row>
    <row r="1064" spans="1:3" ht="17.100000000000001" customHeight="1">
      <c r="A1064" s="539">
        <v>2220113</v>
      </c>
      <c r="B1064" s="539" t="s">
        <v>1204</v>
      </c>
      <c r="C1064" s="660"/>
    </row>
    <row r="1065" spans="1:3" ht="17.100000000000001" customHeight="1">
      <c r="A1065" s="539">
        <v>2220115</v>
      </c>
      <c r="B1065" s="539" t="s">
        <v>1205</v>
      </c>
      <c r="C1065" s="660"/>
    </row>
    <row r="1066" spans="1:3" ht="17.100000000000001" customHeight="1">
      <c r="A1066" s="539">
        <v>2220119</v>
      </c>
      <c r="B1066" s="539" t="s">
        <v>1206</v>
      </c>
      <c r="C1066" s="660"/>
    </row>
    <row r="1067" spans="1:3" ht="17.100000000000001" customHeight="1">
      <c r="A1067" s="539">
        <v>2220120</v>
      </c>
      <c r="B1067" s="539" t="s">
        <v>1207</v>
      </c>
      <c r="C1067" s="660"/>
    </row>
    <row r="1068" spans="1:3" ht="17.100000000000001" customHeight="1">
      <c r="A1068" s="539">
        <v>2220121</v>
      </c>
      <c r="B1068" s="539" t="s">
        <v>1208</v>
      </c>
      <c r="C1068" s="660"/>
    </row>
    <row r="1069" spans="1:3" ht="17.100000000000001" customHeight="1">
      <c r="A1069" s="539">
        <v>2220150</v>
      </c>
      <c r="B1069" s="539" t="s">
        <v>404</v>
      </c>
      <c r="C1069" s="660">
        <v>31</v>
      </c>
    </row>
    <row r="1070" spans="1:3" ht="17.100000000000001" customHeight="1">
      <c r="A1070" s="539">
        <v>2220199</v>
      </c>
      <c r="B1070" s="539" t="s">
        <v>1209</v>
      </c>
      <c r="C1070" s="660"/>
    </row>
    <row r="1071" spans="1:3" ht="17.100000000000001" customHeight="1">
      <c r="A1071" s="539">
        <v>22203</v>
      </c>
      <c r="B1071" s="540" t="s">
        <v>1210</v>
      </c>
      <c r="C1071" s="659"/>
    </row>
    <row r="1072" spans="1:3" ht="17.100000000000001" customHeight="1">
      <c r="A1072" s="539">
        <v>2220304</v>
      </c>
      <c r="B1072" s="539" t="s">
        <v>1211</v>
      </c>
      <c r="C1072" s="660"/>
    </row>
    <row r="1073" spans="1:3" ht="17.100000000000001" customHeight="1">
      <c r="A1073" s="539">
        <v>2220399</v>
      </c>
      <c r="B1073" s="539" t="s">
        <v>1212</v>
      </c>
      <c r="C1073" s="660"/>
    </row>
    <row r="1074" spans="1:3" ht="17.100000000000001" customHeight="1">
      <c r="A1074" s="539">
        <v>22204</v>
      </c>
      <c r="B1074" s="540" t="s">
        <v>1213</v>
      </c>
      <c r="C1074" s="659"/>
    </row>
    <row r="1075" spans="1:3" ht="17.100000000000001" customHeight="1">
      <c r="A1075" s="539">
        <v>2220401</v>
      </c>
      <c r="B1075" s="539" t="s">
        <v>1214</v>
      </c>
      <c r="C1075" s="660"/>
    </row>
    <row r="1076" spans="1:3" ht="17.100000000000001" customHeight="1">
      <c r="A1076" s="539">
        <v>2220402</v>
      </c>
      <c r="B1076" s="539" t="s">
        <v>1215</v>
      </c>
      <c r="C1076" s="660"/>
    </row>
    <row r="1077" spans="1:3" ht="17.100000000000001" customHeight="1">
      <c r="A1077" s="539">
        <v>2220403</v>
      </c>
      <c r="B1077" s="539" t="s">
        <v>1216</v>
      </c>
      <c r="C1077" s="660"/>
    </row>
    <row r="1078" spans="1:3" ht="17.100000000000001" customHeight="1">
      <c r="A1078" s="539">
        <v>2220499</v>
      </c>
      <c r="B1078" s="539" t="s">
        <v>1217</v>
      </c>
      <c r="C1078" s="660"/>
    </row>
    <row r="1079" spans="1:3" ht="17.100000000000001" customHeight="1">
      <c r="A1079" s="539">
        <v>22205</v>
      </c>
      <c r="B1079" s="540" t="s">
        <v>1218</v>
      </c>
      <c r="C1079" s="659"/>
    </row>
    <row r="1080" spans="1:3" ht="17.100000000000001" customHeight="1">
      <c r="A1080" s="539">
        <v>2220503</v>
      </c>
      <c r="B1080" s="539" t="s">
        <v>1219</v>
      </c>
      <c r="C1080" s="660"/>
    </row>
    <row r="1081" spans="1:3" ht="17.100000000000001" customHeight="1">
      <c r="A1081" s="539">
        <v>2220504</v>
      </c>
      <c r="B1081" s="539" t="s">
        <v>1220</v>
      </c>
      <c r="C1081" s="660"/>
    </row>
    <row r="1082" spans="1:3" ht="17.100000000000001" customHeight="1">
      <c r="A1082" s="539">
        <v>2220505</v>
      </c>
      <c r="B1082" s="539" t="s">
        <v>1221</v>
      </c>
      <c r="C1082" s="660"/>
    </row>
    <row r="1083" spans="1:3" ht="17.100000000000001" customHeight="1">
      <c r="A1083" s="539">
        <v>2220509</v>
      </c>
      <c r="B1083" s="539" t="s">
        <v>1222</v>
      </c>
      <c r="C1083" s="660"/>
    </row>
    <row r="1084" spans="1:3" ht="17.100000000000001" customHeight="1">
      <c r="A1084" s="539">
        <v>2220511</v>
      </c>
      <c r="B1084" s="539" t="s">
        <v>1223</v>
      </c>
      <c r="C1084" s="660"/>
    </row>
    <row r="1085" spans="1:3" ht="17.100000000000001" customHeight="1">
      <c r="A1085" s="539">
        <v>2220599</v>
      </c>
      <c r="B1085" s="539" t="s">
        <v>1224</v>
      </c>
      <c r="C1085" s="660"/>
    </row>
    <row r="1086" spans="1:3" ht="17.100000000000001" customHeight="1">
      <c r="A1086" s="539">
        <v>224</v>
      </c>
      <c r="B1086" s="540" t="s">
        <v>1225</v>
      </c>
      <c r="C1086" s="662">
        <f>C1087+C1098+C1104+C1109+C1115+C1127+C1131+C1135</f>
        <v>1500</v>
      </c>
    </row>
    <row r="1087" spans="1:3" ht="17.100000000000001" customHeight="1">
      <c r="A1087" s="539">
        <v>22401</v>
      </c>
      <c r="B1087" s="540" t="s">
        <v>1226</v>
      </c>
      <c r="C1087" s="547">
        <f>SUM(C1088:C1097)</f>
        <v>746</v>
      </c>
    </row>
    <row r="1088" spans="1:3" ht="17.100000000000001" customHeight="1">
      <c r="A1088" s="539">
        <v>2240101</v>
      </c>
      <c r="B1088" s="539" t="s">
        <v>396</v>
      </c>
      <c r="C1088" s="546">
        <v>511</v>
      </c>
    </row>
    <row r="1089" spans="1:3" ht="17.100000000000001" customHeight="1">
      <c r="A1089" s="539">
        <v>2240102</v>
      </c>
      <c r="B1089" s="539" t="s">
        <v>397</v>
      </c>
      <c r="C1089" s="546">
        <v>195</v>
      </c>
    </row>
    <row r="1090" spans="1:3" ht="17.100000000000001" customHeight="1">
      <c r="A1090" s="539">
        <v>2240103</v>
      </c>
      <c r="B1090" s="539" t="s">
        <v>398</v>
      </c>
      <c r="C1090" s="546"/>
    </row>
    <row r="1091" spans="1:3" ht="17.100000000000001" customHeight="1">
      <c r="A1091" s="539">
        <v>2240104</v>
      </c>
      <c r="B1091" s="539" t="s">
        <v>1227</v>
      </c>
      <c r="C1091" s="546">
        <v>40</v>
      </c>
    </row>
    <row r="1092" spans="1:3" ht="17.100000000000001" customHeight="1">
      <c r="A1092" s="539">
        <v>2240106</v>
      </c>
      <c r="B1092" s="539" t="s">
        <v>1228</v>
      </c>
      <c r="C1092" s="546"/>
    </row>
    <row r="1093" spans="1:3" ht="17.100000000000001" customHeight="1">
      <c r="A1093" s="539">
        <v>2240107</v>
      </c>
      <c r="B1093" s="539" t="s">
        <v>1229</v>
      </c>
      <c r="C1093" s="546"/>
    </row>
    <row r="1094" spans="1:3" ht="17.100000000000001" customHeight="1">
      <c r="A1094" s="539">
        <v>2240108</v>
      </c>
      <c r="B1094" s="539" t="s">
        <v>1230</v>
      </c>
      <c r="C1094" s="546"/>
    </row>
    <row r="1095" spans="1:3" ht="17.100000000000001" customHeight="1">
      <c r="A1095" s="539">
        <v>2240109</v>
      </c>
      <c r="B1095" s="539" t="s">
        <v>1231</v>
      </c>
      <c r="C1095" s="546"/>
    </row>
    <row r="1096" spans="1:3" ht="17.100000000000001" customHeight="1">
      <c r="A1096" s="539">
        <v>2240150</v>
      </c>
      <c r="B1096" s="539" t="s">
        <v>404</v>
      </c>
      <c r="C1096" s="546"/>
    </row>
    <row r="1097" spans="1:3" ht="17.100000000000001" customHeight="1">
      <c r="A1097" s="539">
        <v>2240199</v>
      </c>
      <c r="B1097" s="539" t="s">
        <v>1232</v>
      </c>
      <c r="C1097" s="546"/>
    </row>
    <row r="1098" spans="1:3" ht="17.100000000000001" customHeight="1">
      <c r="A1098" s="539">
        <v>22402</v>
      </c>
      <c r="B1098" s="545" t="s">
        <v>1233</v>
      </c>
      <c r="C1098" s="659">
        <f>SUM(C1099:C1103)</f>
        <v>704</v>
      </c>
    </row>
    <row r="1099" spans="1:3" ht="17.100000000000001" customHeight="1">
      <c r="A1099" s="539">
        <v>2240201</v>
      </c>
      <c r="B1099" s="539" t="s">
        <v>396</v>
      </c>
      <c r="C1099" s="546"/>
    </row>
    <row r="1100" spans="1:3" ht="17.100000000000001" customHeight="1">
      <c r="A1100" s="539">
        <v>2240202</v>
      </c>
      <c r="B1100" s="539" t="s">
        <v>397</v>
      </c>
      <c r="C1100" s="546"/>
    </row>
    <row r="1101" spans="1:3" ht="17.100000000000001" customHeight="1">
      <c r="A1101" s="539">
        <v>2240203</v>
      </c>
      <c r="B1101" s="539" t="s">
        <v>398</v>
      </c>
      <c r="C1101" s="660"/>
    </row>
    <row r="1102" spans="1:3" ht="17.100000000000001" customHeight="1">
      <c r="A1102" s="539">
        <v>2240204</v>
      </c>
      <c r="B1102" s="539" t="s">
        <v>1234</v>
      </c>
      <c r="C1102" s="660">
        <v>704</v>
      </c>
    </row>
    <row r="1103" spans="1:3" ht="17.100000000000001" customHeight="1">
      <c r="A1103" s="539">
        <v>2240299</v>
      </c>
      <c r="B1103" s="539" t="s">
        <v>1235</v>
      </c>
      <c r="C1103" s="660"/>
    </row>
    <row r="1104" spans="1:3" ht="17.100000000000001" customHeight="1">
      <c r="A1104" s="539">
        <v>22403</v>
      </c>
      <c r="B1104" s="540" t="s">
        <v>1236</v>
      </c>
      <c r="C1104" s="659">
        <f>SUM(C1105:C1108)</f>
        <v>0</v>
      </c>
    </row>
    <row r="1105" spans="1:3" ht="17.100000000000001" customHeight="1">
      <c r="A1105" s="539">
        <v>2240301</v>
      </c>
      <c r="B1105" s="539" t="s">
        <v>396</v>
      </c>
      <c r="C1105" s="660"/>
    </row>
    <row r="1106" spans="1:3" ht="17.100000000000001" customHeight="1">
      <c r="A1106" s="539">
        <v>2240302</v>
      </c>
      <c r="B1106" s="539" t="s">
        <v>397</v>
      </c>
      <c r="C1106" s="660"/>
    </row>
    <row r="1107" spans="1:3" ht="17.100000000000001" customHeight="1">
      <c r="A1107" s="539">
        <v>2240304</v>
      </c>
      <c r="B1107" s="539" t="s">
        <v>1237</v>
      </c>
      <c r="C1107" s="660"/>
    </row>
    <row r="1108" spans="1:3" ht="17.100000000000001" customHeight="1">
      <c r="A1108" s="539">
        <v>2240399</v>
      </c>
      <c r="B1108" s="539" t="s">
        <v>1238</v>
      </c>
      <c r="C1108" s="660"/>
    </row>
    <row r="1109" spans="1:3" ht="17.100000000000001" customHeight="1">
      <c r="A1109" s="539">
        <v>22404</v>
      </c>
      <c r="B1109" s="540" t="s">
        <v>1239</v>
      </c>
      <c r="C1109" s="659"/>
    </row>
    <row r="1110" spans="1:3" ht="17.100000000000001" customHeight="1">
      <c r="A1110" s="539">
        <v>2240401</v>
      </c>
      <c r="B1110" s="539" t="s">
        <v>396</v>
      </c>
      <c r="C1110" s="660"/>
    </row>
    <row r="1111" spans="1:3" ht="17.100000000000001" customHeight="1">
      <c r="A1111" s="539">
        <v>2240402</v>
      </c>
      <c r="B1111" s="539" t="s">
        <v>397</v>
      </c>
      <c r="C1111" s="660"/>
    </row>
    <row r="1112" spans="1:3" ht="17.100000000000001" customHeight="1">
      <c r="A1112" s="539">
        <v>2240404</v>
      </c>
      <c r="B1112" s="539" t="s">
        <v>1240</v>
      </c>
      <c r="C1112" s="660"/>
    </row>
    <row r="1113" spans="1:3" ht="17.100000000000001" customHeight="1">
      <c r="A1113" s="539">
        <v>2240450</v>
      </c>
      <c r="B1113" s="539" t="s">
        <v>404</v>
      </c>
      <c r="C1113" s="660"/>
    </row>
    <row r="1114" spans="1:3" ht="17.100000000000001" customHeight="1">
      <c r="A1114" s="539">
        <v>2240499</v>
      </c>
      <c r="B1114" s="539" t="s">
        <v>1241</v>
      </c>
      <c r="C1114" s="660"/>
    </row>
    <row r="1115" spans="1:3" ht="17.100000000000001" customHeight="1">
      <c r="A1115" s="539">
        <v>22405</v>
      </c>
      <c r="B1115" s="540" t="s">
        <v>1242</v>
      </c>
      <c r="C1115" s="659"/>
    </row>
    <row r="1116" spans="1:3" ht="17.100000000000001" customHeight="1">
      <c r="A1116" s="539">
        <v>2240501</v>
      </c>
      <c r="B1116" s="539" t="s">
        <v>396</v>
      </c>
      <c r="C1116" s="660"/>
    </row>
    <row r="1117" spans="1:3" ht="17.100000000000001" customHeight="1">
      <c r="A1117" s="539">
        <v>2240502</v>
      </c>
      <c r="B1117" s="539" t="s">
        <v>397</v>
      </c>
      <c r="C1117" s="660"/>
    </row>
    <row r="1118" spans="1:3" ht="17.100000000000001" customHeight="1">
      <c r="A1118" s="539">
        <v>2240504</v>
      </c>
      <c r="B1118" s="539" t="s">
        <v>1243</v>
      </c>
      <c r="C1118" s="660"/>
    </row>
    <row r="1119" spans="1:3" ht="17.100000000000001" customHeight="1">
      <c r="A1119" s="539">
        <v>2240505</v>
      </c>
      <c r="B1119" s="539" t="s">
        <v>1244</v>
      </c>
      <c r="C1119" s="660"/>
    </row>
    <row r="1120" spans="1:3" ht="17.100000000000001" customHeight="1">
      <c r="A1120" s="539">
        <v>2240506</v>
      </c>
      <c r="B1120" s="539" t="s">
        <v>1245</v>
      </c>
      <c r="C1120" s="660"/>
    </row>
    <row r="1121" spans="1:3" ht="17.100000000000001" customHeight="1">
      <c r="A1121" s="539">
        <v>2240507</v>
      </c>
      <c r="B1121" s="539" t="s">
        <v>1246</v>
      </c>
      <c r="C1121" s="660"/>
    </row>
    <row r="1122" spans="1:3" ht="17.100000000000001" customHeight="1">
      <c r="A1122" s="539">
        <v>2240508</v>
      </c>
      <c r="B1122" s="539" t="s">
        <v>1247</v>
      </c>
      <c r="C1122" s="660"/>
    </row>
    <row r="1123" spans="1:3" ht="17.100000000000001" customHeight="1">
      <c r="A1123" s="539">
        <v>2240509</v>
      </c>
      <c r="B1123" s="539" t="s">
        <v>1248</v>
      </c>
      <c r="C1123" s="660"/>
    </row>
    <row r="1124" spans="1:3" ht="17.100000000000001" customHeight="1">
      <c r="A1124" s="539">
        <v>2240510</v>
      </c>
      <c r="B1124" s="539" t="s">
        <v>1249</v>
      </c>
      <c r="C1124" s="660"/>
    </row>
    <row r="1125" spans="1:3" ht="17.100000000000001" customHeight="1">
      <c r="A1125" s="539">
        <v>2240550</v>
      </c>
      <c r="B1125" s="539" t="s">
        <v>1250</v>
      </c>
      <c r="C1125" s="660"/>
    </row>
    <row r="1126" spans="1:3" ht="17.100000000000001" customHeight="1">
      <c r="A1126" s="539">
        <v>2240599</v>
      </c>
      <c r="B1126" s="539" t="s">
        <v>1251</v>
      </c>
      <c r="C1126" s="660"/>
    </row>
    <row r="1127" spans="1:3" ht="17.100000000000001" customHeight="1">
      <c r="A1127" s="539">
        <v>22406</v>
      </c>
      <c r="B1127" s="540" t="s">
        <v>1252</v>
      </c>
      <c r="C1127" s="659"/>
    </row>
    <row r="1128" spans="1:3" ht="17.100000000000001" customHeight="1">
      <c r="A1128" s="539">
        <v>2240601</v>
      </c>
      <c r="B1128" s="539" t="s">
        <v>1253</v>
      </c>
      <c r="C1128" s="660"/>
    </row>
    <row r="1129" spans="1:3" ht="17.100000000000001" customHeight="1">
      <c r="A1129" s="539">
        <v>2240602</v>
      </c>
      <c r="B1129" s="539" t="s">
        <v>1254</v>
      </c>
      <c r="C1129" s="660"/>
    </row>
    <row r="1130" spans="1:3" ht="17.100000000000001" customHeight="1">
      <c r="A1130" s="539">
        <v>2240699</v>
      </c>
      <c r="B1130" s="539" t="s">
        <v>1255</v>
      </c>
      <c r="C1130" s="660"/>
    </row>
    <row r="1131" spans="1:3" ht="17.100000000000001" customHeight="1">
      <c r="A1131" s="539">
        <v>22407</v>
      </c>
      <c r="B1131" s="540" t="s">
        <v>1256</v>
      </c>
      <c r="C1131" s="659">
        <f>SUM(C1132:C1134)</f>
        <v>0</v>
      </c>
    </row>
    <row r="1132" spans="1:3" ht="17.100000000000001" customHeight="1">
      <c r="A1132" s="539">
        <v>2240703</v>
      </c>
      <c r="B1132" s="539" t="s">
        <v>1257</v>
      </c>
      <c r="C1132" s="660"/>
    </row>
    <row r="1133" spans="1:3" ht="17.100000000000001" customHeight="1">
      <c r="A1133" s="539">
        <v>2240704</v>
      </c>
      <c r="B1133" s="539" t="s">
        <v>1258</v>
      </c>
      <c r="C1133" s="660"/>
    </row>
    <row r="1134" spans="1:3" ht="17.100000000000001" customHeight="1">
      <c r="A1134" s="539">
        <v>2240799</v>
      </c>
      <c r="B1134" s="539" t="s">
        <v>1259</v>
      </c>
      <c r="C1134" s="660"/>
    </row>
    <row r="1135" spans="1:3" ht="17.100000000000001" customHeight="1">
      <c r="A1135" s="539">
        <v>22499</v>
      </c>
      <c r="B1135" s="540" t="s">
        <v>1260</v>
      </c>
      <c r="C1135" s="659">
        <f>SUM(C1136)</f>
        <v>50</v>
      </c>
    </row>
    <row r="1136" spans="1:3" ht="17.100000000000001" customHeight="1">
      <c r="A1136" s="539">
        <v>2249999</v>
      </c>
      <c r="B1136" s="539" t="s">
        <v>1261</v>
      </c>
      <c r="C1136" s="660">
        <v>50</v>
      </c>
    </row>
    <row r="1137" spans="1:3" ht="17.100000000000001" customHeight="1">
      <c r="A1137" s="539">
        <v>229</v>
      </c>
      <c r="B1137" s="540" t="s">
        <v>1262</v>
      </c>
      <c r="C1137" s="660"/>
    </row>
    <row r="1138" spans="1:3" ht="17.100000000000001" customHeight="1">
      <c r="A1138" s="539">
        <v>22999</v>
      </c>
      <c r="B1138" s="540" t="s">
        <v>1153</v>
      </c>
      <c r="C1138" s="659"/>
    </row>
    <row r="1139" spans="1:3" ht="17.100000000000001" customHeight="1">
      <c r="A1139" s="539">
        <v>2299999</v>
      </c>
      <c r="B1139" s="539" t="s">
        <v>1263</v>
      </c>
      <c r="C1139" s="660"/>
    </row>
    <row r="1140" spans="1:3" ht="17.100000000000001" customHeight="1">
      <c r="A1140" s="539">
        <v>232</v>
      </c>
      <c r="B1140" s="540" t="s">
        <v>1264</v>
      </c>
      <c r="C1140" s="659">
        <f>SUM(C1141)</f>
        <v>7395</v>
      </c>
    </row>
    <row r="1141" spans="1:3" ht="17.100000000000001" customHeight="1">
      <c r="A1141" s="539">
        <v>23203</v>
      </c>
      <c r="B1141" s="540" t="s">
        <v>1265</v>
      </c>
      <c r="C1141" s="659">
        <f>SUM(C1142)</f>
        <v>7395</v>
      </c>
    </row>
    <row r="1142" spans="1:3" ht="17.100000000000001" customHeight="1">
      <c r="A1142" s="539">
        <v>2320301</v>
      </c>
      <c r="B1142" s="539" t="s">
        <v>1266</v>
      </c>
      <c r="C1142" s="548">
        <v>7395</v>
      </c>
    </row>
    <row r="1143" spans="1:3" ht="17.100000000000001" customHeight="1">
      <c r="A1143" s="539">
        <v>2320302</v>
      </c>
      <c r="B1143" s="539" t="s">
        <v>1267</v>
      </c>
      <c r="C1143" s="660"/>
    </row>
    <row r="1144" spans="1:3" ht="17.100000000000001" customHeight="1">
      <c r="A1144" s="539">
        <v>2320303</v>
      </c>
      <c r="B1144" s="539" t="s">
        <v>1268</v>
      </c>
      <c r="C1144" s="660"/>
    </row>
    <row r="1145" spans="1:3" ht="17.100000000000001" customHeight="1">
      <c r="A1145" s="539">
        <v>2320399</v>
      </c>
      <c r="B1145" s="539" t="s">
        <v>1269</v>
      </c>
      <c r="C1145" s="660"/>
    </row>
    <row r="1146" spans="1:3" ht="17.100000000000001" customHeight="1">
      <c r="A1146" s="539">
        <v>233</v>
      </c>
      <c r="B1146" s="540" t="s">
        <v>1270</v>
      </c>
      <c r="C1146" s="660"/>
    </row>
    <row r="1147" spans="1:3" ht="17.100000000000001" customHeight="1">
      <c r="A1147" s="539">
        <v>23303</v>
      </c>
      <c r="B1147" s="540" t="s">
        <v>1271</v>
      </c>
      <c r="C1147" s="659"/>
    </row>
    <row r="1148" spans="1:3">
      <c r="A1148" s="549" t="s">
        <v>1272</v>
      </c>
    </row>
  </sheetData>
  <mergeCells count="2">
    <mergeCell ref="A2:C2"/>
    <mergeCell ref="A5:B5"/>
  </mergeCells>
  <phoneticPr fontId="74" type="noConversion"/>
  <printOptions horizontalCentered="1"/>
  <pageMargins left="0.59" right="0.59" top="0.79" bottom="0.79" header="0.31" footer="0.31"/>
  <pageSetup paperSize="9" fitToHeight="0" orientation="portrait" useFirstPageNumber="1" errors="NA"/>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45</vt:i4>
      </vt:variant>
      <vt:variant>
        <vt:lpstr>命名范围</vt:lpstr>
      </vt:variant>
      <vt:variant>
        <vt:i4>23</vt:i4>
      </vt:variant>
    </vt:vector>
  </HeadingPairs>
  <TitlesOfParts>
    <vt:vector size="68" baseType="lpstr">
      <vt:lpstr>封皮</vt:lpstr>
      <vt:lpstr>目录</vt:lpstr>
      <vt:lpstr>1一般公共预算收入表</vt:lpstr>
      <vt:lpstr>2一般公共预算支出表</vt:lpstr>
      <vt:lpstr>3本级一般公共预算收入</vt:lpstr>
      <vt:lpstr>4本级一般公共预算支出</vt:lpstr>
      <vt:lpstr>5本级一般公共预算功能分类</vt:lpstr>
      <vt:lpstr>6本级一般预算基本支出经济</vt:lpstr>
      <vt:lpstr>7税收返还及一般预算分项目表</vt:lpstr>
      <vt:lpstr>8专项转移支付到项目</vt:lpstr>
      <vt:lpstr>9对下税收返还及转移支付分地区表</vt:lpstr>
      <vt:lpstr>10基金收入表</vt:lpstr>
      <vt:lpstr>11基金支出表</vt:lpstr>
      <vt:lpstr>12本级基金收入</vt:lpstr>
      <vt:lpstr>13本级基金支出</vt:lpstr>
      <vt:lpstr>14基金转移支付分项目</vt:lpstr>
      <vt:lpstr>15基金转移支付分地区</vt:lpstr>
      <vt:lpstr>16国有资本经营收入表</vt:lpstr>
      <vt:lpstr>17国有资本经营支出表</vt:lpstr>
      <vt:lpstr>18本级国有资本经营收入</vt:lpstr>
      <vt:lpstr>19本级国有资本经营支出</vt:lpstr>
      <vt:lpstr>20国资转移支付</vt:lpstr>
      <vt:lpstr>21社保收入表</vt:lpstr>
      <vt:lpstr>22社保支出表</vt:lpstr>
      <vt:lpstr>23社保余额表</vt:lpstr>
      <vt:lpstr>24本级社保收入</vt:lpstr>
      <vt:lpstr>25本级社保支出</vt:lpstr>
      <vt:lpstr>26本级社保余额表</vt:lpstr>
      <vt:lpstr>27限额余额表 (2)</vt:lpstr>
      <vt:lpstr>28一般债务余额情况 (2)</vt:lpstr>
      <vt:lpstr>29一般限额余额 (2)</vt:lpstr>
      <vt:lpstr>30专项债务余额情况 (2)</vt:lpstr>
      <vt:lpstr>31专项限额余额 (2)</vt:lpstr>
      <vt:lpstr>32上年发行情况 (2)</vt:lpstr>
      <vt:lpstr>33债券分年偿还计划 (2)</vt:lpstr>
      <vt:lpstr>34新增债券和政府外贷额度安排情况表 (2)</vt:lpstr>
      <vt:lpstr>35新增债券项目用途表 (2)</vt:lpstr>
      <vt:lpstr>36政府债券发行情况 (2)</vt:lpstr>
      <vt:lpstr>37债券发行及还本付息情况表 (2)</vt:lpstr>
      <vt:lpstr>38.2023年全区债务收支计划</vt:lpstr>
      <vt:lpstr>39.2023年本级债务收支计划</vt:lpstr>
      <vt:lpstr>40-1重大政策和重点项目等绩效目标</vt:lpstr>
      <vt:lpstr>40-2重大政策和重点项目等绩效目标</vt:lpstr>
      <vt:lpstr>40-3重大政策和重点项目等绩效目标</vt:lpstr>
      <vt:lpstr>40-4重大政策和重点项目等绩效目标</vt:lpstr>
      <vt:lpstr>'20国资转移支付'!Print_Area</vt:lpstr>
      <vt:lpstr>'23社保余额表'!Print_Area</vt:lpstr>
      <vt:lpstr>'26本级社保余额表'!Print_Area</vt:lpstr>
      <vt:lpstr>'27限额余额表 (2)'!Print_Area</vt:lpstr>
      <vt:lpstr>'29一般限额余额 (2)'!Print_Area</vt:lpstr>
      <vt:lpstr>'31专项限额余额 (2)'!Print_Area</vt:lpstr>
      <vt:lpstr>'32上年发行情况 (2)'!Print_Area</vt:lpstr>
      <vt:lpstr>'34新增债券和政府外贷额度安排情况表 (2)'!Print_Area</vt:lpstr>
      <vt:lpstr>'3本级一般公共预算收入'!Print_Area</vt:lpstr>
      <vt:lpstr>'40-1重大政策和重点项目等绩效目标'!Print_Area</vt:lpstr>
      <vt:lpstr>'5本级一般公共预算功能分类'!Print_Area</vt:lpstr>
      <vt:lpstr>'7税收返还及一般预算分项目表'!Print_Area</vt:lpstr>
      <vt:lpstr>'8专项转移支付到项目'!Print_Area</vt:lpstr>
      <vt:lpstr>'10基金收入表'!Print_Titles</vt:lpstr>
      <vt:lpstr>'11基金支出表'!Print_Titles</vt:lpstr>
      <vt:lpstr>'21社保收入表'!Print_Titles</vt:lpstr>
      <vt:lpstr>'22社保支出表'!Print_Titles</vt:lpstr>
      <vt:lpstr>'24本级社保收入'!Print_Titles</vt:lpstr>
      <vt:lpstr>'25本级社保支出'!Print_Titles</vt:lpstr>
      <vt:lpstr>'39.2023年本级债务收支计划'!Print_Titles</vt:lpstr>
      <vt:lpstr>'5本级一般公共预算功能分类'!Print_Titles</vt:lpstr>
      <vt:lpstr>'6本级一般预算基本支出经济'!Print_Titles</vt:lpstr>
      <vt:lpstr>'8专项转移支付到项目'!Print_Titles</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User</cp:lastModifiedBy>
  <cp:revision>1</cp:revision>
  <cp:lastPrinted>2023-02-14T07:43:23Z</cp:lastPrinted>
  <dcterms:created xsi:type="dcterms:W3CDTF">2006-02-13T05:15:00Z</dcterms:created>
  <dcterms:modified xsi:type="dcterms:W3CDTF">2023-03-09T06:33:24Z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8F66CE1074C24755957FF3B134816F32</vt:lpwstr>
  </property>
</Properties>
</file>