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961" firstSheet="1" activeTab="1"/>
  </bookViews>
  <sheets>
    <sheet name="NRWNBB" sheetId="89" state="veryHidden" r:id="rId1"/>
    <sheet name="首页" sheetId="218" r:id="rId2"/>
    <sheet name="目录" sheetId="157" r:id="rId3"/>
    <sheet name="第一部分" sheetId="194" r:id="rId4"/>
    <sheet name="表1全区收入" sheetId="86" r:id="rId5"/>
    <sheet name="表2全区支出" sheetId="68" r:id="rId6"/>
    <sheet name="GAPEVW" sheetId="88" state="veryHidden" r:id="rId7"/>
    <sheet name="表3本级收入" sheetId="128" r:id="rId8"/>
    <sheet name="表4本级支出" sheetId="129" r:id="rId9"/>
    <sheet name="表5本级支出（功能分类）" sheetId="179" r:id="rId10"/>
    <sheet name="表6本级一般支出（经济分类）" sheetId="178" r:id="rId11"/>
    <sheet name="表7市级对薛城区一般性转移支付及税收返还情况表 " sheetId="191" r:id="rId12"/>
    <sheet name="表8市级对薛城区专项转移支付情况表" sheetId="192" r:id="rId13"/>
    <sheet name="表9区对镇街返还性支出和转移支付支出情况" sheetId="162" r:id="rId14"/>
    <sheet name="表10区对镇街专项转移支付支出情况" sheetId="193" r:id="rId15"/>
    <sheet name="第二部分" sheetId="196" r:id="rId16"/>
    <sheet name="表11基金收入" sheetId="108" r:id="rId17"/>
    <sheet name="表12基金支出" sheetId="107" r:id="rId18"/>
    <sheet name="表13本级基金收入" sheetId="232" r:id="rId19"/>
    <sheet name="表14本级基金支出" sheetId="233" r:id="rId20"/>
    <sheet name="表15区对镇街政府性基金预算转移支付表" sheetId="166" r:id="rId21"/>
    <sheet name="第三部分" sheetId="197" r:id="rId22"/>
    <sheet name="表16国有资本经营收入决算表" sheetId="158" r:id="rId23"/>
    <sheet name="表17国有资本经营支出决算表" sheetId="180" r:id="rId24"/>
    <sheet name="表18本级国有资本经营收入决算表" sheetId="239" r:id="rId25"/>
    <sheet name="表19本级国有资本经营支出决算表" sheetId="240" r:id="rId26"/>
    <sheet name="表20区对镇街国有资本经营预算转移支付表" sheetId="207" r:id="rId27"/>
    <sheet name="第四部分" sheetId="198" r:id="rId28"/>
    <sheet name="表21社会保险基金收入" sheetId="228" r:id="rId29"/>
    <sheet name="表22社会保险基金支出" sheetId="229" r:id="rId30"/>
    <sheet name="表23本级社会保险基金收入" sheetId="241" r:id="rId31"/>
    <sheet name="表24本级社会保险基金支出" sheetId="242" r:id="rId32"/>
    <sheet name="表25社会保险基金结余" sheetId="190" r:id="rId33"/>
    <sheet name="第五部分" sheetId="199" r:id="rId34"/>
    <sheet name="表26债务限额和余额" sheetId="208" r:id="rId35"/>
    <sheet name="表27一般债务限额和余额" sheetId="211" r:id="rId36"/>
    <sheet name="表28专项债务限额和余额" sheetId="212" r:id="rId37"/>
    <sheet name="表29债券发行" sheetId="213" r:id="rId38"/>
    <sheet name="表30债券还本付息" sheetId="214" r:id="rId39"/>
    <sheet name="表31分地区债券资金使用情况" sheetId="215" r:id="rId40"/>
    <sheet name="表32债务收支决算草案表" sheetId="216" r:id="rId41"/>
  </sheets>
  <definedNames>
    <definedName name="_xlnm._FilterDatabase" localSheetId="9" hidden="1">'表5本级支出（功能分类）'!$A$4:$C$378</definedName>
    <definedName name="_xlnm.Print_Area" localSheetId="14">表10区对镇街专项转移支付支出情况!$A$1:$I$5</definedName>
    <definedName name="_xlnm.Print_Area" localSheetId="17">表12基金支出!$A$1:$G$40</definedName>
    <definedName name="_xlnm.Print_Area" localSheetId="19">表14本级基金支出!$A$1:$G$41</definedName>
    <definedName name="_xlnm.Print_Area" localSheetId="4">表1全区收入!$A$1:$G$40</definedName>
    <definedName name="_xlnm.Print_Area" localSheetId="28">表21社会保险基金收入!$A$1:$G$70</definedName>
    <definedName name="_xlnm.Print_Area" localSheetId="29">表22社会保险基金支出!$A$1:$G$53</definedName>
    <definedName name="_xlnm.Print_Area" localSheetId="30">表23本级社会保险基金收入!$A$1:$G$70</definedName>
    <definedName name="_xlnm.Print_Area" localSheetId="31">表24本级社会保险基金支出!$A$1:$G$53</definedName>
    <definedName name="_xlnm.Print_Area" localSheetId="5">表2全区支出!$A$1:$G$41</definedName>
    <definedName name="_xlnm.Print_Area" localSheetId="7">表3本级收入!$A$1:$G$40</definedName>
    <definedName name="_xlnm.Print_Area" localSheetId="8">表4本级支出!$A$1:$G$42</definedName>
    <definedName name="_xlnm.Print_Area" localSheetId="13">表9区对镇街返还性支出和转移支付支出情况!$A$1:$I$18</definedName>
    <definedName name="_xlnm.Print_Titles" localSheetId="40">表32债务收支决算草案表!$4:$4</definedName>
    <definedName name="_xlnm.Print_Titles" localSheetId="10">'表6本级一般支出（经济分类）'!$4:$4</definedName>
    <definedName name="地区名称" localSheetId="18">#REF!</definedName>
    <definedName name="地区名称" localSheetId="19">#REF!</definedName>
    <definedName name="地区名称" localSheetId="24">#REF!</definedName>
    <definedName name="地区名称" localSheetId="25">#REF!</definedName>
    <definedName name="地区名称" localSheetId="28">#REF!</definedName>
    <definedName name="地区名称" localSheetId="29">#REF!</definedName>
    <definedName name="地区名称" localSheetId="30">#REF!</definedName>
    <definedName name="地区名称" localSheetId="31">#REF!</definedName>
    <definedName name="地区名称" localSheetId="1">#REF!</definedName>
    <definedName name="地区名称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<sst xmlns="http://schemas.openxmlformats.org/spreadsheetml/2006/main" count="1486" uniqueCount="802">
  <si>
    <t>薛城区2025年政府决算表</t>
  </si>
  <si>
    <t>2025年薛城区决算表</t>
  </si>
  <si>
    <t>目   录</t>
  </si>
  <si>
    <t>第一部分   一般公共预算报表</t>
  </si>
  <si>
    <t>表1</t>
  </si>
  <si>
    <t>2025年薛城区一般公共预算收入决算表</t>
  </si>
  <si>
    <t>表2</t>
  </si>
  <si>
    <t>2025年薛城区一般公共预算支出决算表</t>
  </si>
  <si>
    <t>表3</t>
  </si>
  <si>
    <t>2025年薛城区本级一般公共预算收入决算表</t>
  </si>
  <si>
    <t>表4</t>
  </si>
  <si>
    <t>2025年薛城区本级一般公共预算支出决算表</t>
  </si>
  <si>
    <t>表5</t>
  </si>
  <si>
    <t>2025年薛城区本级一般公共预算支出决算表（功能分类）</t>
  </si>
  <si>
    <t>表6</t>
  </si>
  <si>
    <t>2025年薛城区本级一般公共预算基本支出决算表（经济分类）</t>
  </si>
  <si>
    <t>表7</t>
  </si>
  <si>
    <t>2025年市级对薛城区一般性转移支付及税收返还决算表</t>
  </si>
  <si>
    <t>表8</t>
  </si>
  <si>
    <t>2025年市级对薛城区专项转移支付决算表</t>
  </si>
  <si>
    <t>表9</t>
  </si>
  <si>
    <t>2025年薛城区本级对镇街税收返还和转移支付决算表</t>
  </si>
  <si>
    <t>表10</t>
  </si>
  <si>
    <t>2025年薛城区一般公共预算安排的专项转移支付分地区、分项目决算表</t>
  </si>
  <si>
    <t>第二部分  政府性基金预算报表</t>
  </si>
  <si>
    <t>表11</t>
  </si>
  <si>
    <t>2025年薛城区政府性基金预算收入决算表</t>
  </si>
  <si>
    <t>表12</t>
  </si>
  <si>
    <t>2025年薛城区政府性基金预算支出决算表</t>
  </si>
  <si>
    <t>表13</t>
  </si>
  <si>
    <t>2025年薛城区本级政府性基金预算收入决算表</t>
  </si>
  <si>
    <t>表14</t>
  </si>
  <si>
    <t>2025年薛城区本级政府性基金预算支出决算表</t>
  </si>
  <si>
    <t>表15</t>
  </si>
  <si>
    <t>2025年薛城区政府性基金对下转移支付分地区、分项目决算表</t>
  </si>
  <si>
    <t xml:space="preserve">  第三部分  国有资本经营预算报表</t>
  </si>
  <si>
    <t>表16</t>
  </si>
  <si>
    <t>2025年薛城区国有资本经营预算收入决算表</t>
  </si>
  <si>
    <t>表17</t>
  </si>
  <si>
    <t>2025年薛城区国有资本经营预算支出决算表</t>
  </si>
  <si>
    <t>表18</t>
  </si>
  <si>
    <t>2025年薛城区本级国有资本经营预算收入决算表</t>
  </si>
  <si>
    <t>表19</t>
  </si>
  <si>
    <t>2025年薛城区本级国有资本经营预算支出决算表</t>
  </si>
  <si>
    <t>表20</t>
  </si>
  <si>
    <t>2025年薛城区国有资本经营预算对下转移支付分地区、分项目决算表</t>
  </si>
  <si>
    <t xml:space="preserve">   第四部分  社会保险基金预算报表</t>
  </si>
  <si>
    <t>表21</t>
  </si>
  <si>
    <t>2025年薛城区社会保险基金预算收入决算表</t>
  </si>
  <si>
    <t>表22</t>
  </si>
  <si>
    <t>2025年薛城区社会保险基金预算支出决算表</t>
  </si>
  <si>
    <t>表23</t>
  </si>
  <si>
    <t>2025年薛城区社会保险基金预算结余决算表</t>
  </si>
  <si>
    <t>表24</t>
  </si>
  <si>
    <t>2025年薛城区本级社会保险基金预算收入决算表</t>
  </si>
  <si>
    <t>表25</t>
  </si>
  <si>
    <t>2025年薛城区本级社会保险基金预算支出决算表</t>
  </si>
  <si>
    <t xml:space="preserve">                     第五部分   地方政府债务情况</t>
  </si>
  <si>
    <t>表26</t>
  </si>
  <si>
    <t>2025年薛城区地方政府债务限额余额表</t>
  </si>
  <si>
    <t>表27</t>
  </si>
  <si>
    <t>2025年薛城区地方政府一般债务限额余额表</t>
  </si>
  <si>
    <t>表28</t>
  </si>
  <si>
    <t>2025年薛城区地方政府专项债务限额余额表</t>
  </si>
  <si>
    <t>表29</t>
  </si>
  <si>
    <t>2025年薛城区地方政府债券发行表</t>
  </si>
  <si>
    <t>表30</t>
  </si>
  <si>
    <t>2025年薛城区地方政府债券还本付息表</t>
  </si>
  <si>
    <t>表31</t>
  </si>
  <si>
    <t>2025年薛城区地方政府专项债券分用途表</t>
  </si>
  <si>
    <t>表32</t>
  </si>
  <si>
    <t>2025年薛城区地方政府债务收支决算表</t>
  </si>
  <si>
    <t>第一部分    一般公共预算报表</t>
  </si>
  <si>
    <t>单位：万元</t>
  </si>
  <si>
    <t>收 入 项 目</t>
  </si>
  <si>
    <t>2024年
决算数</t>
  </si>
  <si>
    <t>2025年
预算数</t>
  </si>
  <si>
    <t>2025年决算数</t>
  </si>
  <si>
    <t>备   注</t>
  </si>
  <si>
    <t>金  额</t>
  </si>
  <si>
    <t>占预算%</t>
  </si>
  <si>
    <t>比上年
增长%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</si>
  <si>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</si>
  <si>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</si>
  <si>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</si>
  <si>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</si>
  <si>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</si>
  <si>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</si>
  <si>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</si>
  <si>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</si>
  <si>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</si>
  <si>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</si>
  <si>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</si>
  <si>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</si>
  <si>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</si>
  <si>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</si>
  <si>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</si>
  <si>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</si>
  <si>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</si>
  <si>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</si>
  <si>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</si>
  <si>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</si>
  <si>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国有资源有偿使用收入</t>
  </si>
  <si>
    <t xml:space="preserve">    政府住房基金收入</t>
  </si>
  <si>
    <t xml:space="preserve">    其他收入</t>
  </si>
  <si>
    <t>本年收入合计</t>
  </si>
  <si>
    <t>三、转移性收入</t>
  </si>
  <si>
    <t>返还性收入</t>
  </si>
  <si>
    <t>一般性转移支付收入</t>
  </si>
  <si>
    <t>专项转移支付收入</t>
  </si>
  <si>
    <t>区域间转移性收入</t>
  </si>
  <si>
    <t>上年结余收入</t>
  </si>
  <si>
    <t>动用预算稳定调节基金</t>
  </si>
  <si>
    <t>调入资金</t>
  </si>
  <si>
    <t>债务转贷收入</t>
  </si>
  <si>
    <t>收入总计</t>
  </si>
  <si>
    <t>功能支出项目</t>
  </si>
  <si>
    <t>一、一般公共服务支出</t>
  </si>
  <si>
    <t>二、国防支出</t>
  </si>
  <si>
    <t>三、公共安全支出</t>
  </si>
  <si>
    <t>四、教育支出</t>
  </si>
  <si>
    <t>五、科学技术支出</t>
  </si>
  <si>
    <t>六、文化旅游体育与传媒支出</t>
  </si>
  <si>
    <t>七、社会保障和就业支出</t>
  </si>
  <si>
    <t>八、卫生健康支出</t>
  </si>
  <si>
    <t>九、节能环保支出</t>
  </si>
  <si>
    <t>十、城乡社区支出</t>
  </si>
  <si>
    <t>十一、农林水支出</t>
  </si>
  <si>
    <t>十二、交通运输支出</t>
  </si>
  <si>
    <t>十三、资源勘探信息等支出</t>
  </si>
  <si>
    <t>十四、商业服务业等支出</t>
  </si>
  <si>
    <t>十五、金融支出</t>
  </si>
  <si>
    <t>十六、援助其他地区支出</t>
  </si>
  <si>
    <t>十七、自然资源海洋气象等支出</t>
  </si>
  <si>
    <t>十八、住房保障支出</t>
  </si>
  <si>
    <t>十九、粮油物资储备支出</t>
  </si>
  <si>
    <t>二十、灾害防治及应急管理支出</t>
  </si>
  <si>
    <t>二十一、预备费</t>
  </si>
  <si>
    <t>二十二、其他支出</t>
  </si>
  <si>
    <t>二十三、债务付息支出</t>
  </si>
  <si>
    <t>本年支出合计</t>
  </si>
  <si>
    <t>债务还本支出</t>
  </si>
  <si>
    <t>地方政府一般债务还本支出</t>
  </si>
  <si>
    <t>转移性支出</t>
  </si>
  <si>
    <t xml:space="preserve">    上解支出</t>
  </si>
  <si>
    <t>区域间转移性支出</t>
  </si>
  <si>
    <t xml:space="preserve">    调出资金</t>
  </si>
  <si>
    <t xml:space="preserve">    补充预算稳定调节基金</t>
  </si>
  <si>
    <t xml:space="preserve">    年终结余</t>
  </si>
  <si>
    <t>结转下年</t>
  </si>
  <si>
    <t>支出总计</t>
  </si>
  <si>
    <t>转移性收入</t>
  </si>
  <si>
    <t>上解收入</t>
  </si>
  <si>
    <t>调入预算稳定调节基金</t>
  </si>
  <si>
    <t>实际已支出，在其他类级项目中统计</t>
  </si>
  <si>
    <t xml:space="preserve"> 上解支出</t>
  </si>
  <si>
    <t xml:space="preserve"> 补助下级支出</t>
  </si>
  <si>
    <t xml:space="preserve"> 补充预算稳定调节基金</t>
  </si>
  <si>
    <t xml:space="preserve"> 年终结余</t>
  </si>
  <si>
    <t>2025年薛城区本级一般公共预算支出决算（功能分类）</t>
  </si>
  <si>
    <t>科目编码</t>
  </si>
  <si>
    <t>科目名称</t>
  </si>
  <si>
    <t>区级</t>
  </si>
  <si>
    <t>一般公共预算支出合计</t>
  </si>
  <si>
    <t xml:space="preserve">  一般公共服务支出</t>
  </si>
  <si>
    <t xml:space="preserve">    人大事务</t>
  </si>
  <si>
    <t xml:space="preserve">      行政运行</t>
  </si>
  <si>
    <t xml:space="preserve">      一般行政管理事务</t>
  </si>
  <si>
    <t xml:space="preserve">      人大会议</t>
  </si>
  <si>
    <t xml:space="preserve">      代表工作</t>
  </si>
  <si>
    <t xml:space="preserve">    政协事务</t>
  </si>
  <si>
    <t xml:space="preserve">      政协会议</t>
  </si>
  <si>
    <t xml:space="preserve">      委员视察</t>
  </si>
  <si>
    <t xml:space="preserve">    政府办公厅(室)及相关机构事务</t>
  </si>
  <si>
    <t xml:space="preserve">      机关服务</t>
  </si>
  <si>
    <t xml:space="preserve">      事业运行</t>
  </si>
  <si>
    <t xml:space="preserve">      其他政府办公厅(室)及相关机构事务支出</t>
  </si>
  <si>
    <t xml:space="preserve">    发展与改革事务</t>
  </si>
  <si>
    <t xml:space="preserve">      其他发展与改革事务支出</t>
  </si>
  <si>
    <t xml:space="preserve">    统计信息事务</t>
  </si>
  <si>
    <t xml:space="preserve">      专项统计业务</t>
  </si>
  <si>
    <t xml:space="preserve">      统计管理</t>
  </si>
  <si>
    <t xml:space="preserve">      其他统计信息事务支出</t>
  </si>
  <si>
    <t xml:space="preserve">    财政事务</t>
  </si>
  <si>
    <t xml:space="preserve">      信息化建设</t>
  </si>
  <si>
    <t xml:space="preserve">      财政委托业务支出</t>
  </si>
  <si>
    <t xml:space="preserve">    税收事务</t>
  </si>
  <si>
    <t xml:space="preserve">      税收业务</t>
  </si>
  <si>
    <t xml:space="preserve">    审计事务</t>
  </si>
  <si>
    <t xml:space="preserve">    纪检监察事务</t>
  </si>
  <si>
    <t xml:space="preserve">    商贸事务</t>
  </si>
  <si>
    <t xml:space="preserve">      招商引资</t>
  </si>
  <si>
    <t xml:space="preserve">      其他商贸事务支出</t>
  </si>
  <si>
    <t xml:space="preserve">    知识产权事务</t>
  </si>
  <si>
    <t xml:space="preserve">      其他知识产权事务支出</t>
  </si>
  <si>
    <t xml:space="preserve">    民族事务</t>
  </si>
  <si>
    <t xml:space="preserve">      其他民族事务支出</t>
  </si>
  <si>
    <t xml:space="preserve">    档案事务</t>
  </si>
  <si>
    <t xml:space="preserve">      档案馆</t>
  </si>
  <si>
    <t xml:space="preserve">      其他档案事务支出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</si>
  <si>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</si>
  <si>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</si>
  <si>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</si>
  <si>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党委办公厅(室)及相关机构事务</t>
  </si>
  <si>
    <t xml:space="preserve">      专项业务</t>
  </si>
  <si>
    <t xml:space="preserve">      其他党委办公厅(室)及相关机构事务支出</t>
  </si>
  <si>
    <t xml:space="preserve">    组织事务</t>
  </si>
  <si>
    <t xml:space="preserve">      其他组织事务支出</t>
  </si>
  <si>
    <t xml:space="preserve">    宣传事务</t>
  </si>
  <si>
    <t xml:space="preserve">      宣传管理</t>
  </si>
  <si>
    <t xml:space="preserve">    统战事务</t>
  </si>
  <si>
    <t xml:space="preserve">      宗教事务</t>
  </si>
  <si>
    <t xml:space="preserve">    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</si>
  <si>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</si>
  <si>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</si>
  <si>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</si>
  <si>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</si>
  <si>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 xml:space="preserve">    其他一般公共服务支出</t>
  </si>
  <si>
    <t xml:space="preserve">      其他一般公共服务支出</t>
  </si>
  <si>
    <t xml:space="preserve">  国防支出</t>
  </si>
  <si>
    <t xml:space="preserve">    国防动员</t>
  </si>
  <si>
    <t xml:space="preserve">      民兵</t>
  </si>
  <si>
    <t xml:space="preserve">  公共安全支出</t>
  </si>
  <si>
    <t xml:space="preserve">    公安</t>
  </si>
  <si>
    <t xml:space="preserve">      执法办案</t>
  </si>
  <si>
    <t xml:space="preserve">      其他公安支出</t>
  </si>
  <si>
    <t xml:space="preserve">    司法</t>
  </si>
  <si>
    <t xml:space="preserve">      其他司法支出</t>
  </si>
  <si>
    <t xml:space="preserve">  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</si>
  <si>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</si>
  <si>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</si>
  <si>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</si>
  <si>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</si>
  <si>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</si>
  <si>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</si>
  <si>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</si>
  <si>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</si>
  <si>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</si>
  <si>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</si>
  <si>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中等职业教育</t>
  </si>
  <si>
    <t xml:space="preserve">    特殊教育</t>
  </si>
  <si>
    <t xml:space="preserve">      特殊学校教育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</si>
  <si>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</si>
  <si>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</si>
  <si>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</si>
  <si>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</si>
  <si>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</si>
  <si>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教育费附加安排的支出</t>
  </si>
  <si>
    <t xml:space="preserve">      农村中小学校舍建设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</si>
  <si>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</si>
  <si>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</si>
  <si>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</si>
  <si>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</si>
  <si>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  其他科学技术管理事务支出</t>
  </si>
  <si>
    <t xml:space="preserve">    科学技术普及</t>
  </si>
  <si>
    <t xml:space="preserve">      机构运行</t>
  </si>
  <si>
    <t xml:space="preserve">      科普活动</t>
  </si>
  <si>
    <t xml:space="preserve">      其他科学技术普及支出</t>
  </si>
  <si>
    <t xml:space="preserve">  文化旅游体育与传媒支出</t>
  </si>
  <si>
    <t xml:space="preserve">    文化和旅游</t>
  </si>
  <si>
    <t xml:space="preserve">      群众文化</t>
  </si>
  <si>
    <t xml:space="preserve">      文化创作与保护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</si>
  <si>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</si>
  <si>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</si>
  <si>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</si>
  <si>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</si>
  <si>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体育</t>
  </si>
  <si>
    <t xml:space="preserve">      运动项目管理</t>
  </si>
  <si>
    <t xml:space="preserve">      体育训练</t>
  </si>
  <si>
    <t xml:space="preserve">      群众体育</t>
  </si>
  <si>
    <t xml:space="preserve">    新闻出版电影</t>
  </si>
  <si>
    <t xml:space="preserve">      电影</t>
  </si>
  <si>
    <t xml:space="preserve">    广播电视</t>
  </si>
  <si>
    <t xml:space="preserve">      广播电视事务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</si>
  <si>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</si>
  <si>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</si>
  <si>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</si>
  <si>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其他人力资源和社会保障管理事务支出</t>
  </si>
  <si>
    <t xml:space="preserve">    民政管理事务</t>
  </si>
  <si>
    <t xml:space="preserve">      其他民政管理事务支出</t>
  </si>
  <si>
    <t xml:space="preserve">    行政事业单位养老支出</t>
  </si>
  <si>
    <t xml:space="preserve">      事业单位离退休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</si>
  <si>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</si>
  <si>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</si>
  <si>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</si>
  <si>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就业补助</t>
  </si>
  <si>
    <t xml:space="preserve">      社会保险补贴</t>
  </si>
  <si>
    <t xml:space="preserve">      公益性岗位补贴</t>
  </si>
  <si>
    <t xml:space="preserve">      就业见习补贴</t>
  </si>
  <si>
    <t xml:space="preserve">      求职和创业补贴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</si>
  <si>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</si>
  <si>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</si>
  <si>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</si>
  <si>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</si>
  <si>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</si>
  <si>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</si>
  <si>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</si>
  <si>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</si>
  <si>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</si>
  <si>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</si>
  <si>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</si>
  <si>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</si>
  <si>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</si>
  <si>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</si>
  <si>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</si>
  <si>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</si>
  <si>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</si>
  <si>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</si>
  <si>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</si>
  <si>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殡葬</t>
  </si>
  <si>
    <t xml:space="preserve">    残疾人事业</t>
  </si>
  <si>
    <t xml:space="preserve">      残疾人康复</t>
  </si>
  <si>
    <t xml:space="preserve">      残疾人就业</t>
  </si>
  <si>
    <t xml:space="preserve">      残疾人生活和护理补贴</t>
  </si>
  <si>
    <t xml:space="preserve">      其他残疾人事业支出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</si>
  <si>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</si>
  <si>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</si>
  <si>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</si>
  <si>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</si>
  <si>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</si>
  <si>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</si>
  <si>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</si>
  <si>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</si>
  <si>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</si>
  <si>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</si>
  <si>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</si>
  <si>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</si>
  <si>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财政对城乡居民基本养老保险基金的补助</t>
  </si>
  <si>
    <t xml:space="preserve">    退役军人管理事务</t>
  </si>
  <si>
    <t xml:space="preserve">      拥军优属</t>
  </si>
  <si>
    <t xml:space="preserve">    财政代缴社会保险费支出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</si>
  <si>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</si>
  <si>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</si>
  <si>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</si>
  <si>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</si>
  <si>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</si>
  <si>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</si>
  <si>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</si>
  <si>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</si>
  <si>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</si>
  <si>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</si>
  <si>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</si>
  <si>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</si>
  <si>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</si>
  <si>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基本公共卫生服务</t>
  </si>
  <si>
    <t xml:space="preserve">    计划生育事务</t>
  </si>
  <si>
    <t xml:space="preserve">      计划生育服务</t>
  </si>
  <si>
    <t xml:space="preserve">    行政事业单位医疗</t>
  </si>
  <si>
    <t xml:space="preserve">      行政单位医疗</t>
  </si>
  <si>
    <t xml:space="preserve">      事业单位医疗</t>
  </si>
  <si>
    <t xml:space="preserve">    医疗救助</t>
  </si>
  <si>
    <t xml:space="preserve">      城乡医疗救助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</si>
  <si>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</si>
  <si>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</si>
  <si>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</si>
  <si>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</si>
  <si>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</si>
  <si>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中医药事务</t>
  </si>
  <si>
    <t xml:space="preserve">      其他中医药事务支出</t>
  </si>
  <si>
    <t xml:space="preserve">    托育服务</t>
  </si>
  <si>
    <t xml:space="preserve">      其他托育服务支出</t>
  </si>
  <si>
    <t xml:space="preserve">  节能环保支出</t>
  </si>
  <si>
    <t xml:space="preserve">    环境保护管理事务</t>
  </si>
  <si>
    <t xml:space="preserve">    污染防治</t>
  </si>
  <si>
    <t xml:space="preserve">      大气</t>
  </si>
  <si>
    <t xml:space="preserve">    能源管理事务</t>
  </si>
  <si>
    <t xml:space="preserve">      其他能源管理事务支出</t>
  </si>
  <si>
    <t xml:space="preserve">  城乡社区支出</t>
  </si>
  <si>
    <t xml:space="preserve">    城乡社区管理事务</t>
  </si>
  <si>
    <t xml:space="preserve">      城管执法</t>
  </si>
  <si>
    <t xml:space="preserve">      其他城乡社区管理事务支出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</si>
  <si>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</si>
  <si>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</si>
  <si>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</si>
  <si>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</si>
  <si>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</si>
  <si>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农林水支出</t>
  </si>
  <si>
    <t xml:space="preserve">    农业农村</t>
  </si>
  <si>
    <t xml:space="preserve">      科技转化与推广服务</t>
  </si>
  <si>
    <t xml:space="preserve">      病虫害控制</t>
  </si>
  <si>
    <t xml:space="preserve">      防灾救灾</t>
  </si>
  <si>
    <t xml:space="preserve">      农业生产发展</t>
  </si>
  <si>
    <t xml:space="preserve">      耕地建设与利用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</si>
  <si>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</si>
  <si>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</si>
  <si>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</si>
  <si>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</si>
  <si>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湿地保护</t>
  </si>
  <si>
    <t xml:space="preserve">      林业草原防灾减灾</t>
  </si>
  <si>
    <t xml:space="preserve">      其他林业和草原支出</t>
  </si>
  <si>
    <t xml:space="preserve">    水利</t>
  </si>
  <si>
    <t xml:space="preserve">      水利工程建设</t>
  </si>
  <si>
    <t xml:space="preserve">      水利工程运行与维护</t>
  </si>
  <si>
    <t xml:space="preserve">      农村水利</t>
  </si>
  <si>
    <t xml:space="preserve">      其他水利支出</t>
  </si>
  <si>
    <t xml:space="preserve">    巩固脱贫攻坚成果衔接乡村振兴</t>
  </si>
  <si>
    <t xml:space="preserve">      其他巩固脱贫攻坚成果衔接乡村振兴支出</t>
  </si>
  <si>
    <t xml:space="preserve">    普惠金融发展支出</t>
  </si>
  <si>
    <t xml:space="preserve">      农业保险保费补贴</t>
  </si>
  <si>
    <t xml:space="preserve">      创业担保贷款贴息及奖补</t>
  </si>
  <si>
    <t xml:space="preserve">  交通运输支出</t>
  </si>
  <si>
    <t xml:space="preserve">    公路水路运输</t>
  </si>
  <si>
    <t xml:space="preserve">      公路建设</t>
  </si>
  <si>
    <t xml:space="preserve">      公路养护</t>
  </si>
  <si>
    <t xml:space="preserve">      其他公路水路运输支出</t>
  </si>
  <si>
    <t xml:space="preserve">    其他交通运输支出</t>
  </si>
  <si>
    <t xml:space="preserve">      其他交通运输支出</t>
  </si>
  <si>
    <t xml:space="preserve">  资源勘探工业信息等支出</t>
  </si>
  <si>
    <t xml:space="preserve">    资源勘探开发</t>
  </si>
  <si>
    <t xml:space="preserve">    制造业</t>
  </si>
  <si>
    <t xml:space="preserve">      其他制造业支出</t>
  </si>
  <si>
    <t xml:space="preserve">    工业和信息产业</t>
  </si>
  <si>
    <t xml:space="preserve">      其他工业和信息产业支出</t>
  </si>
  <si>
    <t xml:space="preserve">    国有资产监管</t>
  </si>
  <si>
    <t xml:space="preserve">  商业服务业等支出</t>
  </si>
  <si>
    <t xml:space="preserve">    商业流通事务</t>
  </si>
  <si>
    <t xml:space="preserve">      其他商业流通事务支出</t>
  </si>
  <si>
    <t xml:space="preserve">    其他商业服务业等支出</t>
  </si>
  <si>
    <t xml:space="preserve">      其他商业服务业等支出</t>
  </si>
  <si>
    <t xml:space="preserve">  金融支出</t>
  </si>
  <si>
    <t xml:space="preserve">    金融部门行政支出</t>
  </si>
  <si>
    <t xml:space="preserve">  援助其他地区支出</t>
  </si>
  <si>
    <t xml:space="preserve">    其他支出</t>
  </si>
  <si>
    <t xml:space="preserve">  自然资源海洋气象等支出</t>
  </si>
  <si>
    <t xml:space="preserve">    自然资源事务</t>
  </si>
  <si>
    <t xml:space="preserve">      自然资源利用与保护</t>
  </si>
  <si>
    <t xml:space="preserve">    气象事务</t>
  </si>
  <si>
    <t xml:space="preserve">      气象探测</t>
  </si>
  <si>
    <t xml:space="preserve">  住房保障支出</t>
  </si>
  <si>
    <t xml:space="preserve">    保障性安居工程支出</t>
  </si>
  <si>
    <t xml:space="preserve">      棚户区改造</t>
  </si>
  <si>
    <t xml:space="preserve">      农村危房改造</t>
  </si>
  <si>
    <t xml:space="preserve">      老旧小区改造</t>
  </si>
  <si>
    <t xml:space="preserve">      配租型住房保障</t>
  </si>
  <si>
    <t xml:space="preserve">      其他保障性安居工程支出</t>
  </si>
  <si>
    <t xml:space="preserve">    住房改革支出</t>
  </si>
  <si>
    <t xml:space="preserve">      住房公积金</t>
  </si>
  <si>
    <t xml:space="preserve">  粮油物资储备支出</t>
  </si>
  <si>
    <t xml:space="preserve">    粮油物资事务</t>
  </si>
  <si>
    <t xml:space="preserve">      粮食风险基金</t>
  </si>
  <si>
    <t xml:space="preserve">      其他粮油物资事务支出</t>
  </si>
  <si>
    <t xml:space="preserve">  灾害防治及应急管理支出</t>
  </si>
  <si>
    <t xml:space="preserve">    应急管理事务</t>
  </si>
  <si>
    <t xml:space="preserve">      应急管理</t>
  </si>
  <si>
    <t xml:space="preserve">      其他应急管理支出</t>
  </si>
  <si>
    <t xml:space="preserve">    消防救援事务</t>
  </si>
  <si>
    <t xml:space="preserve">  其他支出</t>
  </si>
  <si>
    <t xml:space="preserve">      其他支出</t>
  </si>
  <si>
    <t xml:space="preserve">  债务付息支出</t>
  </si>
  <si>
    <t xml:space="preserve">    地方政府一般债务付息支出</t>
  </si>
  <si>
    <t xml:space="preserve">      地方政府一般债券付息支出</t>
  </si>
  <si>
    <t xml:space="preserve">      地方政府向国际组织借款付息支出</t>
  </si>
  <si>
    <t>2025年薛城区本级一般公共预算基本支出决算（经济分类）</t>
  </si>
  <si>
    <t>备注</t>
  </si>
  <si>
    <t/>
  </si>
  <si>
    <t>一般公共预算经济分类基本支出合计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</si>
  <si>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</si>
  <si>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</si>
  <si>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</si>
  <si>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</si>
  <si>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</si>
  <si>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</si>
  <si>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</si>
  <si>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</si>
  <si>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</si>
  <si>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</si>
  <si>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</si>
  <si>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</si>
  <si>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</si>
  <si>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</si>
  <si>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</si>
  <si>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</si>
  <si>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</si>
  <si>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</si>
  <si>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</si>
  <si>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</si>
  <si>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</si>
  <si>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</si>
  <si>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</si>
  <si>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</si>
  <si>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</si>
  <si>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</si>
  <si>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</si>
  <si>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</si>
  <si>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</si>
  <si>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</si>
  <si>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</si>
  <si>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</si>
  <si>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</si>
  <si>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</si>
  <si>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</si>
  <si>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</si>
  <si>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</si>
  <si>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资本金注入(一)</t>
  </si>
  <si>
    <t xml:space="preserve">  资本金注入(二)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</si>
  <si>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</si>
  <si>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</si>
  <si>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</si>
  <si>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</si>
  <si>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</si>
  <si>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</si>
  <si>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</si>
  <si>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</si>
  <si>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</si>
  <si>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</si>
  <si>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</si>
  <si>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</si>
  <si>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</si>
  <si>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</si>
  <si>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</si>
  <si>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</si>
  <si>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</si>
  <si>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</si>
  <si>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</si>
  <si>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</si>
  <si>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</si>
  <si>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</si>
  <si>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>2025年市级对薛城区一般性转移支付及税收返还情况表</t>
  </si>
  <si>
    <t>项            目</t>
  </si>
  <si>
    <t>金额</t>
  </si>
  <si>
    <t>合            计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</si>
  <si>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</si>
  <si>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</si>
  <si>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</si>
  <si>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</si>
  <si>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</si>
  <si>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</si>
  <si>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</si>
  <si>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</si>
  <si>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</si>
  <si>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企业事业单位划转补助收入</t>
  </si>
  <si>
    <t xml:space="preserve">    产粮(油)大县奖励资金收入</t>
  </si>
  <si>
    <t xml:space="preserve">    固定数额补助收入</t>
  </si>
  <si>
    <t xml:space="preserve">    巩固脱贫攻坚成果衔接乡村振兴转移支付收入</t>
  </si>
  <si>
    <t xml:space="preserve">    公共安全共同财政事权转移支付收入  </t>
  </si>
  <si>
    <t xml:space="preserve">    教育共同财政事权转移支付收入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</si>
  <si>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</si>
  <si>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</si>
  <si>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医疗卫生共同财政事权转移支付收入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</si>
  <si>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</si>
  <si>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</si>
  <si>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</si>
  <si>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</si>
  <si>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灾害防治及应急管理共同财政事权转移支付收入  </t>
  </si>
  <si>
    <t xml:space="preserve">    其他一般性转移支付收入</t>
  </si>
  <si>
    <t>2025年市级对薛城区专项转移支付情况表</t>
  </si>
  <si>
    <t>项      目</t>
  </si>
  <si>
    <t>金    额</t>
  </si>
  <si>
    <t xml:space="preserve">    一般公共服务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</si>
  <si>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</si>
  <si>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</si>
  <si>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</si>
  <si>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</si>
  <si>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</si>
  <si>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</si>
  <si>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</si>
  <si>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</si>
  <si>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</si>
  <si>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</si>
  <si>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</si>
  <si>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商业服务业等</t>
  </si>
  <si>
    <t xml:space="preserve">    自然资源海洋气象等</t>
  </si>
  <si>
    <t xml:space="preserve">    住房保障</t>
  </si>
  <si>
    <t xml:space="preserve">    灾害防治及应急管理</t>
  </si>
  <si>
    <t>合  计</t>
  </si>
  <si>
    <t>2025年薛城区区级对镇街税收返还和转移支付决算表</t>
  </si>
  <si>
    <t>项    目</t>
  </si>
  <si>
    <t>合 计</t>
  </si>
  <si>
    <t>陶庄镇</t>
  </si>
  <si>
    <t>邹坞镇</t>
  </si>
  <si>
    <t>临城街道</t>
  </si>
  <si>
    <t>常庄镇</t>
  </si>
  <si>
    <t>沙沟镇</t>
  </si>
  <si>
    <t>周营镇</t>
  </si>
  <si>
    <t>新城街道</t>
  </si>
  <si>
    <t>一、税收返还</t>
  </si>
  <si>
    <t>其中：增值税税收返还</t>
  </si>
  <si>
    <t xml:space="preserve">     所得税基数返还</t>
  </si>
  <si>
    <t xml:space="preserve">     营业税基数返还</t>
  </si>
  <si>
    <t>二、一般性转移支付补助</t>
  </si>
  <si>
    <t>其中：均衡性转移支付</t>
  </si>
  <si>
    <t xml:space="preserve">  基本财力保障机制奖补资金</t>
  </si>
  <si>
    <t xml:space="preserve">  结算补助</t>
  </si>
  <si>
    <t xml:space="preserve">  单位划转补助</t>
  </si>
  <si>
    <t xml:space="preserve">  固定数额补助</t>
  </si>
  <si>
    <t xml:space="preserve">  贫困地区转移支付</t>
  </si>
  <si>
    <t xml:space="preserve">  农林水共同财政事权转移支付</t>
  </si>
  <si>
    <t xml:space="preserve">  其他一般性转移支付收入</t>
  </si>
  <si>
    <t>合计</t>
  </si>
  <si>
    <r>
      <rPr>
        <sz val="12"/>
        <rFont val="宋体"/>
        <charset val="134"/>
      </rPr>
      <t>表1</t>
    </r>
    <r>
      <rPr>
        <sz val="12"/>
        <rFont val="宋体"/>
        <charset val="134"/>
      </rPr>
      <t>0</t>
    </r>
  </si>
  <si>
    <t>巨山街道</t>
  </si>
  <si>
    <t>第二部分    政府性基金预算报表</t>
  </si>
  <si>
    <r>
      <rPr>
        <sz val="12"/>
        <rFont val="宋体"/>
        <charset val="134"/>
      </rPr>
      <t>表1</t>
    </r>
    <r>
      <rPr>
        <sz val="12"/>
        <rFont val="宋体"/>
        <charset val="134"/>
      </rPr>
      <t>1</t>
    </r>
  </si>
  <si>
    <t>备  注</t>
  </si>
  <si>
    <t>一、国有土地收益基金收入</t>
  </si>
  <si>
    <t>二、农业土地开发资金收入</t>
  </si>
  <si>
    <t>三、国有土地使用权出让收入</t>
  </si>
  <si>
    <t>四、彩票公益金收入</t>
  </si>
  <si>
    <t>五、城市基础设施配套费收入</t>
  </si>
  <si>
    <t>六、污水处理费收入</t>
  </si>
  <si>
    <t>七、专项债券对应项目专项收入</t>
  </si>
  <si>
    <t>专项债券利息收入</t>
  </si>
  <si>
    <t>抗疫特别国债</t>
  </si>
  <si>
    <t>专项补助收入</t>
  </si>
  <si>
    <t>新增债券</t>
  </si>
  <si>
    <t>置换债券</t>
  </si>
  <si>
    <r>
      <rPr>
        <sz val="12"/>
        <rFont val="宋体"/>
        <charset val="134"/>
      </rPr>
      <t>表1</t>
    </r>
    <r>
      <rPr>
        <sz val="12"/>
        <rFont val="宋体"/>
        <charset val="134"/>
      </rPr>
      <t>2</t>
    </r>
  </si>
  <si>
    <t>2025决算数</t>
  </si>
  <si>
    <t>一、文化旅游体育与传媒支出</t>
  </si>
  <si>
    <t>国家电影事业发展专项资金安排的支出</t>
  </si>
  <si>
    <t>旅游发展基金支出</t>
  </si>
  <si>
    <t>二、城乡社区支出</t>
  </si>
  <si>
    <t>国有土地使用权出让收入及对应专项债务收入安排的支出</t>
  </si>
  <si>
    <t>国有土地收益基金及对应专项债务收入安排的支出</t>
  </si>
  <si>
    <t>农业土地开发资金安排的支出</t>
  </si>
  <si>
    <t>城市基础设施配套费安排的支出</t>
  </si>
  <si>
    <t>污水处理费安排的支出</t>
  </si>
  <si>
    <t xml:space="preserve">棚户区改造专项债券收入安排的支出 </t>
  </si>
  <si>
    <t xml:space="preserve">国有土地使用权出让收入对应专项债务收入安排的支出  </t>
  </si>
  <si>
    <t>超长期特别国债安排的支出</t>
  </si>
  <si>
    <t>三、农林水支出</t>
  </si>
  <si>
    <t>大中型水库移民后期扶持基金支出</t>
  </si>
  <si>
    <t>四、资源勘探工业信息等支出</t>
  </si>
  <si>
    <t>五、节能环保支出</t>
  </si>
  <si>
    <t>六、其他支出</t>
  </si>
  <si>
    <t>其他政府性基金及对应专项债务收入安排的支出</t>
  </si>
  <si>
    <t>彩票公益金安排的支出</t>
  </si>
  <si>
    <t>七、债务付息支出</t>
  </si>
  <si>
    <t>地方政府专项债务还本支出</t>
  </si>
  <si>
    <t>上解支出</t>
  </si>
  <si>
    <t>补助下级支出</t>
  </si>
  <si>
    <t>项         目</t>
  </si>
  <si>
    <t>常庄街道</t>
  </si>
  <si>
    <t>一、国家电影事业发展专项资金</t>
  </si>
  <si>
    <t>二、旅游发展基金</t>
  </si>
  <si>
    <t>三、大中型水库移民后期扶持基金</t>
  </si>
  <si>
    <t>四、国有土地使用权出让收入及对应专项债务收入安排的支出</t>
  </si>
  <si>
    <t>五、国家重大水利工程建设基金</t>
  </si>
  <si>
    <t>六、港口建设费安排的支出</t>
  </si>
  <si>
    <t>七、民航发展基金</t>
  </si>
  <si>
    <t>八、彩票公益金及彩票发行销售机构业务费安排的支出</t>
  </si>
  <si>
    <t>九、其他政府性基金及对应专项债务收入安排的支出</t>
  </si>
  <si>
    <t>合      计</t>
  </si>
  <si>
    <t>第三部分    国有资本经营预算报表</t>
  </si>
  <si>
    <r>
      <rPr>
        <sz val="12"/>
        <rFont val="宋体"/>
        <charset val="134"/>
      </rPr>
      <t>表1</t>
    </r>
    <r>
      <rPr>
        <sz val="12"/>
        <rFont val="宋体"/>
        <charset val="134"/>
      </rPr>
      <t>6</t>
    </r>
  </si>
  <si>
    <t>单位：万元　</t>
  </si>
  <si>
    <t>收入项目</t>
  </si>
  <si>
    <t>占预算</t>
  </si>
  <si>
    <t>一、利润收入</t>
  </si>
  <si>
    <t>煤炭企业利润收入</t>
  </si>
  <si>
    <t>运输企业利润收入</t>
  </si>
  <si>
    <t>建筑施工企业利润收入</t>
  </si>
  <si>
    <t>卫生体育福利企业利润收入</t>
  </si>
  <si>
    <t>教育文化广播企业利润收入</t>
  </si>
  <si>
    <t>二、股利、股息收入</t>
  </si>
  <si>
    <t xml:space="preserve">   国有控股公司股利、股息收入</t>
  </si>
  <si>
    <t>三、产权转让收入</t>
  </si>
  <si>
    <t xml:space="preserve">    国有股权、股份转让收入</t>
  </si>
  <si>
    <t>四、清算收入</t>
  </si>
  <si>
    <t>五、其他国有资本经营预算收入</t>
  </si>
  <si>
    <t>收入合计</t>
  </si>
  <si>
    <t>五、转移性收入</t>
  </si>
  <si>
    <t xml:space="preserve">   国有资本经营上级转移收入</t>
  </si>
  <si>
    <t>六、上年结余</t>
  </si>
  <si>
    <r>
      <rPr>
        <sz val="12"/>
        <rFont val="宋体"/>
        <charset val="134"/>
      </rPr>
      <t>表1</t>
    </r>
    <r>
      <rPr>
        <sz val="12"/>
        <rFont val="宋体"/>
        <charset val="134"/>
      </rPr>
      <t>7</t>
    </r>
  </si>
  <si>
    <t>支出项目</t>
  </si>
  <si>
    <t>一、社会保障和就业支出</t>
  </si>
  <si>
    <t xml:space="preserve">    补充全国社会保障基金</t>
  </si>
  <si>
    <t>二、国有资本经营预算支出</t>
  </si>
  <si>
    <t>解决历史遗留问题及改革成本支出</t>
  </si>
  <si>
    <t>国有企业资本金注入</t>
  </si>
  <si>
    <t>国有企业改革成本支出</t>
  </si>
  <si>
    <t>其他国有资本经营预算支出</t>
  </si>
  <si>
    <t>支出合计</t>
  </si>
  <si>
    <t>五、调出资金</t>
  </si>
  <si>
    <t>六、年终结余</t>
  </si>
  <si>
    <t>六、补助下级支出</t>
  </si>
  <si>
    <t>七、年终结余</t>
  </si>
  <si>
    <t xml:space="preserve">    解决历史遗留问题及改革成本支出</t>
  </si>
  <si>
    <t xml:space="preserve">    国有企业资本金注入</t>
  </si>
  <si>
    <t xml:space="preserve">    国有企业政策性补贴（款）</t>
  </si>
  <si>
    <t xml:space="preserve">   其他国有资本经营预算支出（款）</t>
  </si>
  <si>
    <t>第四部分    社会保险基金预算报表</t>
  </si>
  <si>
    <t>2025年薛城区社会保险基金收入决算表</t>
  </si>
  <si>
    <t>社会保险基金收入合计</t>
  </si>
  <si>
    <t xml:space="preserve">   其中:社会保险费收入</t>
  </si>
  <si>
    <t xml:space="preserve">        财政补贴收入</t>
  </si>
  <si>
    <t xml:space="preserve">        利息收入</t>
  </si>
  <si>
    <t xml:space="preserve">        委托投资收益</t>
  </si>
  <si>
    <t xml:space="preserve">        转移收入</t>
  </si>
  <si>
    <t xml:space="preserve">        其他收入</t>
  </si>
  <si>
    <t xml:space="preserve">        全国统筹调剂资金收入</t>
  </si>
  <si>
    <t>一、企业职工基本养老保险基金收入</t>
  </si>
  <si>
    <t>二、城乡居民基本养老保险基金收入</t>
  </si>
  <si>
    <t>三、机关事业单位养老保险基金收入</t>
  </si>
  <si>
    <t>四、职工基本医疗保险(含生育保险）基金收入</t>
  </si>
  <si>
    <t>五、城乡居民基本医疗保险基金收入</t>
  </si>
  <si>
    <t>六、工伤保险基金收入</t>
  </si>
  <si>
    <t>七、失业保险基金收入</t>
  </si>
  <si>
    <t>注：企业职工基本养老保险基金收支、职工基本医疗保险(含生育保险）基金收支、城乡居民基本医疗保险基金收支、工伤保险基金收支和失业保险基金收支决算由市级统一编制，不在细化到区县。</t>
  </si>
  <si>
    <t>2025年薛城区社会保险基金支出决算表</t>
  </si>
  <si>
    <t>社会保险基金支出合计</t>
  </si>
  <si>
    <t>其中：社会保险待遇支出</t>
  </si>
  <si>
    <t xml:space="preserve">      转移支出</t>
  </si>
  <si>
    <t xml:space="preserve">      上解上级支出</t>
  </si>
  <si>
    <t>一、企业职工基本养老保险基金支出</t>
  </si>
  <si>
    <t>其中：基本养老金支出</t>
  </si>
  <si>
    <t xml:space="preserve">      丧葬抚恤补助支出</t>
  </si>
  <si>
    <t>二、城乡居民基本养老保险基金支出</t>
  </si>
  <si>
    <t>三、机关事业单位养老保险基金支出</t>
  </si>
  <si>
    <t>四、职工基本医疗保险(含生育保险）基金支出</t>
  </si>
  <si>
    <t>其中：基本医疗保险待遇——住院支出</t>
  </si>
  <si>
    <t xml:space="preserve">     基本医疗保险待遇——门诊支出</t>
  </si>
  <si>
    <t xml:space="preserve">     生育医疗费用支出</t>
  </si>
  <si>
    <t xml:space="preserve">     生育津贴支出</t>
  </si>
  <si>
    <t xml:space="preserve">     其他支出</t>
  </si>
  <si>
    <t xml:space="preserve">     转移支出</t>
  </si>
  <si>
    <t>五、城乡居民基本医疗保险基金支出</t>
  </si>
  <si>
    <t xml:space="preserve">     大病保险支出</t>
  </si>
  <si>
    <t>六、工伤保险基金支出</t>
  </si>
  <si>
    <t>其中：工伤医疗待遇支出</t>
  </si>
  <si>
    <t xml:space="preserve">      工伤非医疗待遇支出
     （伤残津贴等）</t>
  </si>
  <si>
    <t xml:space="preserve">     工伤预防费用支出</t>
  </si>
  <si>
    <t xml:space="preserve">     上解上级支出</t>
  </si>
  <si>
    <t>其中：失业保险金支出</t>
  </si>
  <si>
    <t xml:space="preserve">      基本医疗保险费支出</t>
  </si>
  <si>
    <t xml:space="preserve">      职业培训等促进就业创
      业费用支出</t>
  </si>
  <si>
    <t xml:space="preserve">      稳定岗位补贴支出</t>
  </si>
  <si>
    <t xml:space="preserve">      技能提升补贴支出</t>
  </si>
  <si>
    <t>2025年薛城区本级社会保险基金收入决算表</t>
  </si>
  <si>
    <r>
      <rPr>
        <sz val="10"/>
        <rFont val="宋体"/>
        <charset val="134"/>
      </rPr>
      <t>其中：</t>
    </r>
    <r>
      <rPr>
        <sz val="10"/>
        <rFont val="宋体"/>
        <charset val="134"/>
      </rPr>
      <t>保险费收入</t>
    </r>
  </si>
  <si>
    <t xml:space="preserve">      利息收入</t>
  </si>
  <si>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财政补贴收入</t>
    </r>
  </si>
  <si>
    <t xml:space="preserve">      委托投资收益</t>
  </si>
  <si>
    <t xml:space="preserve">      其他收入</t>
  </si>
  <si>
    <t xml:space="preserve">      转移收入</t>
  </si>
  <si>
    <t xml:space="preserve">      上级补助收入</t>
  </si>
  <si>
    <t>2025年薛城区本级社会保险基金支出决算表</t>
  </si>
  <si>
    <t>2025年薛城区社会保险基金结余决算表</t>
  </si>
  <si>
    <r>
      <rPr>
        <sz val="10"/>
        <rFont val="宋体"/>
        <charset val="134"/>
      </rPr>
      <t>单位：万元</t>
    </r>
  </si>
  <si>
    <t>项 目</t>
  </si>
  <si>
    <t>社会保险基金结余合计</t>
  </si>
  <si>
    <t xml:space="preserve">    一、企业职工基本养老保险基金结余</t>
  </si>
  <si>
    <t xml:space="preserve">    二、城乡居民基本养老保险基金结余</t>
  </si>
  <si>
    <t xml:space="preserve">    三、机关事业单位养老保险基金结余</t>
  </si>
  <si>
    <t xml:space="preserve">    四、职工基本医疗保险（含生育保险）
        基金结余</t>
  </si>
  <si>
    <t xml:space="preserve">    五、城乡居民基本医疗保险基金结余</t>
  </si>
  <si>
    <t xml:space="preserve">    六、工伤保险基金结余</t>
  </si>
  <si>
    <t xml:space="preserve">    七、失业保险基金结余</t>
  </si>
  <si>
    <t>第五部分   地方政府债务情况</t>
  </si>
  <si>
    <t>地   区</t>
  </si>
  <si>
    <t>2024年政府债务
余   额</t>
  </si>
  <si>
    <t>2025年新增债务
限   额</t>
  </si>
  <si>
    <t>2025年政府债务
限   额</t>
  </si>
  <si>
    <t>2025年政府债务
余   额</t>
  </si>
  <si>
    <t>薛城区</t>
  </si>
  <si>
    <t>2024年政府一般
债务余额</t>
  </si>
  <si>
    <t>2025年新增一般
债务限额</t>
  </si>
  <si>
    <t>2025年政府一般
债务限额</t>
  </si>
  <si>
    <t>2025年政府一般
债务余额</t>
  </si>
  <si>
    <t>2024年政府专项
债务余额</t>
  </si>
  <si>
    <t>2025年新增专项
债务限额</t>
  </si>
  <si>
    <t>2025年政府专项
债务限额</t>
  </si>
  <si>
    <t>2025年政府专项
债务余额</t>
  </si>
  <si>
    <t>一般债券额度</t>
  </si>
  <si>
    <t>专项债券额度</t>
  </si>
  <si>
    <t>小计</t>
  </si>
  <si>
    <t>置换债券（含再融资债券）</t>
  </si>
  <si>
    <t>政府债券还本付息</t>
  </si>
  <si>
    <t>债券还本</t>
  </si>
  <si>
    <t>债券付息</t>
  </si>
  <si>
    <t>交通基础设施</t>
  </si>
  <si>
    <t>农林水利建设</t>
  </si>
  <si>
    <t>社会事业</t>
  </si>
  <si>
    <t>市政和产业园
基础设施</t>
  </si>
  <si>
    <t>保障性安居工程</t>
  </si>
  <si>
    <t>其他</t>
  </si>
  <si>
    <t>全区</t>
  </si>
  <si>
    <t>一、2024年末地方政府债务余额</t>
  </si>
  <si>
    <t xml:space="preserve">     其中：一般债务</t>
  </si>
  <si>
    <t xml:space="preserve">          专项债务</t>
  </si>
  <si>
    <t>二、2024年地方政府债务限额</t>
  </si>
  <si>
    <t>三、2025年地方政府债券发行决算数</t>
  </si>
  <si>
    <t xml:space="preserve">     新增一般债券发行额</t>
  </si>
  <si>
    <t xml:space="preserve">     置换一般债券发行额</t>
  </si>
  <si>
    <t xml:space="preserve">      其中： 偿还存量债务一般债券发行额</t>
  </si>
  <si>
    <t xml:space="preserve">             再融资一般债券发行额</t>
  </si>
  <si>
    <t xml:space="preserve">     新增专项债券发行额</t>
  </si>
  <si>
    <t xml:space="preserve">     置换专项债券发行额</t>
  </si>
  <si>
    <t xml:space="preserve">       其中：偿还存量债务专项债券发行额</t>
  </si>
  <si>
    <t xml:space="preserve">             再融资专项债券发行额</t>
  </si>
  <si>
    <t>四、2025年外债举借额</t>
  </si>
  <si>
    <t>五、2025年地方政府债务还本支出决算数</t>
  </si>
  <si>
    <t xml:space="preserve">     一般债务还本支出</t>
  </si>
  <si>
    <t xml:space="preserve">       其中：向外国政府及国际组织借款还本支出</t>
  </si>
  <si>
    <t xml:space="preserve">     专项债务还本支出</t>
  </si>
  <si>
    <t>六、2025年地方政府债务付息支出决算数</t>
  </si>
  <si>
    <t xml:space="preserve">     一般债务付息支出</t>
  </si>
  <si>
    <t xml:space="preserve">       其中：向外国政府及国际组织借款付息支出</t>
  </si>
  <si>
    <t xml:space="preserve">     专项债务付息支出</t>
  </si>
  <si>
    <t>七、2025年末地方政府债务余额决算数</t>
  </si>
  <si>
    <t>八、2025年地方政府债务限额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</si>
</sst>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\ AM/PM"/>
    <numFmt numFmtId="177" formatCode="#,##0.0_);\(#,##0.0\)"/>
    <numFmt numFmtId="178" formatCode="&quot;$&quot;#,##0.00_);[Red]\(&quot;$&quot;#,##0.00\)"/>
    <numFmt numFmtId="179" formatCode="\$#,##0\ ;\(\$#,##0\)"/>
    <numFmt numFmtId="180" formatCode="\$#,##0.00;\(\$#,##0.00\)"/>
    <numFmt numFmtId="181" formatCode="_(&quot;$&quot;* #,##0.00_);_(&quot;$&quot;* \(#,##0.00\);_(&quot;$&quot;* &quot;-&quot;??_);_(@_)"/>
    <numFmt numFmtId="182" formatCode="#,##0;\-#,##0;&quot;-&quot;"/>
    <numFmt numFmtId="183" formatCode="#,##0;\(#,##0\)"/>
    <numFmt numFmtId="184" formatCode="_-* #,##0.00_-;\-* #,##0.00_-;_-* &quot;-&quot;??_-;_-@_-"/>
    <numFmt numFmtId="185" formatCode="_-&quot;$&quot;* #,##0_-;\-&quot;$&quot;* #,##0_-;_-&quot;$&quot;* &quot;-&quot;_-;_-@_-"/>
    <numFmt numFmtId="186" formatCode="_-&quot;$&quot;\ * #,##0.00_-;_-&quot;$&quot;\ * #,##0.00\-;_-&quot;$&quot;\ * &quot;-&quot;??_-;_-@_-"/>
    <numFmt numFmtId="187" formatCode="\$#,##0;\(\$#,##0\)"/>
    <numFmt numFmtId="188" formatCode="&quot;$&quot;#,##0_);\(&quot;$&quot;#,##0\)"/>
    <numFmt numFmtId="189" formatCode="_-&quot;$&quot;\ * #,##0_-;_-&quot;$&quot;\ * #,##0\-;_-&quot;$&quot;\ * &quot;-&quot;_-;_-@_-"/>
    <numFmt numFmtId="190" formatCode="&quot;$&quot;#,##0_);[Red]\(&quot;$&quot;#,##0\)"/>
    <numFmt numFmtId="191" formatCode="&quot;$&quot;\ #,##0.00_-;[Red]&quot;$&quot;\ #,##0.00\-"/>
    <numFmt numFmtId="192" formatCode="&quot;VND&quot;#,##0_);[Red]\(&quot;VND&quot;#,##0\)"/>
    <numFmt numFmtId="193" formatCode="#\ ??/??"/>
    <numFmt numFmtId="194" formatCode="_(&quot;$&quot;* #,##0_);_(&quot;$&quot;* \(#,##0\);_(&quot;$&quot;* &quot;-&quot;_);_(@_)"/>
    <numFmt numFmtId="195" formatCode="_ \¥* #,##0.00_ ;_ \¥* \-#,##0.00_ ;_ \¥* &quot;-&quot;??_ ;_ @_ "/>
    <numFmt numFmtId="196" formatCode="0.0"/>
    <numFmt numFmtId="197" formatCode="yyyy&quot;年&quot;m&quot;月&quot;d&quot;日&quot;;@"/>
    <numFmt numFmtId="198" formatCode="_-* #,##0&quot;$&quot;_-;\-* #,##0&quot;$&quot;_-;_-* &quot;-&quot;&quot;$&quot;_-;_-@_-"/>
    <numFmt numFmtId="199" formatCode="_-* #,##0_$_-;\-* #,##0_$_-;_-* &quot;-&quot;_$_-;_-@_-"/>
    <numFmt numFmtId="200" formatCode="_-* #,##0.00_$_-;\-* #,##0.00_$_-;_-* &quot;-&quot;??_$_-;_-@_-"/>
    <numFmt numFmtId="201" formatCode="_-* #,##0.00&quot;$&quot;_-;\-* #,##0.00&quot;$&quot;_-;_-* &quot;-&quot;??&quot;$&quot;_-;_-@_-"/>
    <numFmt numFmtId="202" formatCode="yy\.mm\.dd"/>
    <numFmt numFmtId="203" formatCode="0_ "/>
    <numFmt numFmtId="204" formatCode="0_);[Red]\(0\)"/>
    <numFmt numFmtId="205" formatCode="0.0_ "/>
    <numFmt numFmtId="206" formatCode="0.00_ "/>
    <numFmt numFmtId="207" formatCode="#,##0_ "/>
    <numFmt numFmtId="208" formatCode="#,##0.0_ "/>
    <numFmt numFmtId="209" formatCode="#,##0_);[Red]\(#,##0\)"/>
  </numFmts>
  <fonts count="127">
    <font>
      <sz val="12"/>
      <name val="宋体"/>
      <charset val="134"/>
    </font>
    <font>
      <sz val="10"/>
      <name val="Helv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黑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方正小标宋简体"/>
      <charset val="134"/>
    </font>
    <font>
      <sz val="1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b/>
      <sz val="16"/>
      <name val="华文中宋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9"/>
      <name val="宋体"/>
      <charset val="134"/>
    </font>
    <font>
      <b/>
      <sz val="16"/>
      <name val="方正小标宋简体"/>
      <charset val="134"/>
    </font>
    <font>
      <sz val="10"/>
      <name val="黑体"/>
      <charset val="134"/>
    </font>
    <font>
      <b/>
      <sz val="8"/>
      <name val="宋体"/>
      <charset val="134"/>
    </font>
    <font>
      <b/>
      <sz val="10"/>
      <color theme="7" tint="0.4"/>
      <name val="宋体"/>
      <charset val="134"/>
    </font>
    <font>
      <sz val="12"/>
      <color theme="7" tint="0.4"/>
      <name val="宋体"/>
      <charset val="134"/>
    </font>
    <font>
      <sz val="12"/>
      <name val="幼圆"/>
      <charset val="134"/>
    </font>
    <font>
      <sz val="10"/>
      <name val="幼圆"/>
      <charset val="134"/>
    </font>
    <font>
      <b/>
      <sz val="12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16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2"/>
      <color indexed="9"/>
      <name val="宋体"/>
      <charset val="134"/>
    </font>
    <font>
      <u/>
      <sz val="12"/>
      <color indexed="12"/>
      <name val="宋体"/>
      <charset val="134"/>
    </font>
    <font>
      <sz val="10"/>
      <name val="Geneva"/>
      <charset val="134"/>
    </font>
    <font>
      <sz val="12"/>
      <name val="Arial MT"/>
      <charset val="134"/>
    </font>
    <font>
      <sz val="12"/>
      <color indexed="8"/>
      <name val="Times New Roman"/>
      <charset val="134"/>
    </font>
    <font>
      <b/>
      <sz val="10"/>
      <name val="MS Sans"/>
      <charset val="134"/>
    </font>
    <font>
      <sz val="11"/>
      <color indexed="8"/>
      <name val="等线"/>
      <charset val="134"/>
    </font>
    <font>
      <sz val="12"/>
      <color indexed="9"/>
      <name val="Helv"/>
      <charset val="134"/>
    </font>
    <font>
      <b/>
      <sz val="10"/>
      <name val="Tms Rmn"/>
      <charset val="134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0"/>
      <name val="楷体"/>
      <charset val="134"/>
    </font>
    <font>
      <sz val="12"/>
      <name val="¹UAAA¼"/>
      <charset val="134"/>
    </font>
    <font>
      <sz val="11"/>
      <color indexed="17"/>
      <name val="Times New Roman"/>
      <charset val="134"/>
    </font>
    <font>
      <sz val="12"/>
      <color indexed="17"/>
      <name val="仿宋_GB2312"/>
      <charset val="134"/>
    </font>
    <font>
      <sz val="12"/>
      <name val="Arial"/>
      <charset val="134"/>
    </font>
    <font>
      <sz val="11"/>
      <color indexed="20"/>
      <name val="Tahoma"/>
      <charset val="134"/>
    </font>
    <font>
      <sz val="8"/>
      <name val="Times New Roman"/>
      <charset val="134"/>
    </font>
    <font>
      <sz val="10"/>
      <color indexed="8"/>
      <name val="Arial"/>
      <charset val="134"/>
    </font>
    <font>
      <b/>
      <sz val="10"/>
      <name val="MS Sans Serif"/>
      <charset val="134"/>
    </font>
    <font>
      <sz val="12"/>
      <color indexed="20"/>
      <name val="仿宋_GB2312"/>
      <charset val="134"/>
    </font>
    <font>
      <b/>
      <sz val="12"/>
      <name val="Arial MT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2"/>
      <name val="Helv"/>
      <charset val="134"/>
    </font>
    <font>
      <sz val="7"/>
      <name val="Small Fonts"/>
      <charset val="134"/>
    </font>
    <font>
      <b/>
      <i/>
      <sz val="16"/>
      <name val="Helv"/>
      <charset val="134"/>
    </font>
    <font>
      <sz val="10"/>
      <name val="VNtimes new roman"/>
      <charset val="134"/>
    </font>
    <font>
      <u/>
      <sz val="12"/>
      <name val="Arial MT"/>
      <charset val="134"/>
    </font>
    <font>
      <sz val="11"/>
      <name val="Arial MT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4"/>
      <name val="楷体"/>
      <charset val="134"/>
    </font>
    <font>
      <sz val="11"/>
      <color indexed="8"/>
      <name val="宋体"/>
      <charset val="134"/>
      <scheme val="minor"/>
    </font>
    <font>
      <sz val="11"/>
      <color indexed="20"/>
      <name val="Times New Roman"/>
      <charset val="134"/>
    </font>
    <font>
      <sz val="12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theme="1"/>
      <name val="等线"/>
      <charset val="134"/>
    </font>
    <font>
      <sz val="11"/>
      <color indexed="60"/>
      <name val="宋体"/>
      <charset val="134"/>
    </font>
    <font>
      <u/>
      <sz val="12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2"/>
      <name val="Courier"/>
      <charset val="134"/>
    </font>
    <font>
      <sz val="11"/>
      <color indexed="10"/>
      <name val="宋体"/>
      <charset val="134"/>
    </font>
    <font>
      <sz val="12"/>
      <name val="Times New Roman"/>
      <charset val="134"/>
    </font>
    <font>
      <b/>
      <sz val="9"/>
      <name val="Arial"/>
      <charset val="134"/>
    </font>
    <font>
      <sz val="11"/>
      <color indexed="17"/>
      <name val="Tahoma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12"/>
      <name val="官帕眉"/>
      <charset val="134"/>
    </font>
    <font>
      <b/>
      <sz val="12"/>
      <color indexed="8"/>
      <name val="宋体"/>
      <charset val="134"/>
    </font>
    <font>
      <b/>
      <sz val="11"/>
      <color indexed="63"/>
      <name val="宋体"/>
      <charset val="134"/>
    </font>
    <font>
      <sz val="10"/>
      <name val="MS Sans Serif"/>
      <charset val="134"/>
    </font>
  </fonts>
  <fills count="7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30"/>
        <bgColor indexed="64"/>
      </patternFill>
    </fill>
    <fill>
      <patternFill patternType="solid">
        <fgColor indexed="30"/>
        <bgColor indexed="30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mediumGray">
        <f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5"/>
        <bgColor indexed="45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10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8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3" fillId="2" borderId="42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" borderId="45" applyNumberFormat="0" applyAlignment="0" applyProtection="0">
      <alignment vertical="center"/>
    </xf>
    <xf numFmtId="0" fontId="50" fillId="4" borderId="46" applyNumberFormat="0" applyAlignment="0" applyProtection="0">
      <alignment vertical="center"/>
    </xf>
    <xf numFmtId="0" fontId="51" fillId="4" borderId="45" applyNumberFormat="0" applyAlignment="0" applyProtection="0">
      <alignment vertical="center"/>
    </xf>
    <xf numFmtId="0" fontId="52" fillId="5" borderId="47" applyNumberFormat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7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0" fillId="0" borderId="0">
      <alignment vertical="top"/>
    </xf>
    <xf numFmtId="0" fontId="61" fillId="36" borderId="0" applyNumberFormat="0" applyBorder="0" applyAlignment="0" applyProtection="0">
      <alignment vertical="center"/>
    </xf>
    <xf numFmtId="0" fontId="64" fillId="37" borderId="0" applyNumberFormat="0" applyBorder="0" applyAlignment="0" applyProtection="0"/>
    <xf numFmtId="0" fontId="65" fillId="0" borderId="0"/>
    <xf numFmtId="0" fontId="66" fillId="36" borderId="0" applyNumberFormat="0" applyBorder="0" applyAlignment="0" applyProtection="0">
      <alignment vertical="center"/>
    </xf>
    <xf numFmtId="0" fontId="67" fillId="38" borderId="0" applyNumberFormat="0" applyBorder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68" fillId="42" borderId="0" applyNumberFormat="0" applyBorder="0" applyAlignment="0" applyProtection="0"/>
    <xf numFmtId="0" fontId="62" fillId="43" borderId="0" applyNumberFormat="0" applyBorder="0" applyAlignment="0" applyProtection="0">
      <alignment vertical="center"/>
    </xf>
    <xf numFmtId="0" fontId="61" fillId="0" borderId="0">
      <alignment vertical="center"/>
    </xf>
    <xf numFmtId="0" fontId="64" fillId="35" borderId="0" applyNumberFormat="0" applyBorder="0" applyAlignment="0" applyProtection="0"/>
    <xf numFmtId="0" fontId="61" fillId="44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/>
    <xf numFmtId="0" fontId="62" fillId="46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0" fillId="0" borderId="0" applyProtection="0"/>
    <xf numFmtId="0" fontId="62" fillId="37" borderId="0" applyNumberFormat="0" applyBorder="0" applyAlignment="0" applyProtection="0">
      <alignment vertical="center"/>
    </xf>
    <xf numFmtId="0" fontId="24" fillId="0" borderId="0"/>
    <xf numFmtId="0" fontId="61" fillId="35" borderId="0" applyNumberFormat="0" applyBorder="0" applyAlignment="0" applyProtection="0">
      <alignment vertical="center"/>
    </xf>
    <xf numFmtId="0" fontId="62" fillId="47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8" fillId="49" borderId="0" applyNumberFormat="0" applyBorder="0" applyAlignment="0" applyProtection="0"/>
    <xf numFmtId="1" fontId="71" fillId="0" borderId="1">
      <alignment horizontal="center"/>
      <protection locked="0"/>
    </xf>
    <xf numFmtId="0" fontId="72" fillId="0" borderId="0"/>
    <xf numFmtId="0" fontId="67" fillId="34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176" fontId="71" fillId="0" borderId="1">
      <alignment horizontal="center"/>
      <protection locked="0"/>
    </xf>
    <xf numFmtId="0" fontId="61" fillId="5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74" fillId="0" borderId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75" fillId="52" borderId="0"/>
    <xf numFmtId="0" fontId="0" fillId="0" borderId="0" applyNumberFormat="0" applyFont="0" applyFill="0" applyBorder="0" applyAlignment="0" applyProtection="0">
      <alignment horizontal="left"/>
    </xf>
    <xf numFmtId="0" fontId="76" fillId="53" borderId="20">
      <protection locked="0"/>
    </xf>
    <xf numFmtId="0" fontId="61" fillId="46" borderId="0" applyNumberFormat="0" applyBorder="0" applyAlignment="0" applyProtection="0">
      <alignment vertical="center"/>
    </xf>
    <xf numFmtId="0" fontId="77" fillId="33" borderId="0" applyNumberFormat="0" applyBorder="0" applyAlignment="0" applyProtection="0">
      <alignment vertical="center"/>
    </xf>
    <xf numFmtId="1" fontId="65" fillId="0" borderId="50" applyFill="0" applyProtection="0">
      <alignment horizontal="center"/>
    </xf>
    <xf numFmtId="0" fontId="78" fillId="0" borderId="5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68" fillId="41" borderId="0" applyNumberFormat="0" applyBorder="0" applyAlignment="0" applyProtection="0"/>
    <xf numFmtId="0" fontId="67" fillId="43" borderId="0" applyNumberFormat="0" applyBorder="0" applyAlignment="0" applyProtection="0">
      <alignment vertical="center"/>
    </xf>
    <xf numFmtId="0" fontId="68" fillId="54" borderId="0" applyNumberFormat="0" applyBorder="0" applyAlignment="0" applyProtection="0"/>
    <xf numFmtId="0" fontId="79" fillId="0" borderId="50" applyNumberFormat="0" applyFill="0" applyProtection="0">
      <alignment horizontal="center"/>
    </xf>
    <xf numFmtId="0" fontId="61" fillId="0" borderId="0"/>
    <xf numFmtId="0" fontId="0" fillId="0" borderId="0"/>
    <xf numFmtId="0" fontId="61" fillId="33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68" fillId="39" borderId="0" applyNumberFormat="0" applyBorder="0" applyAlignment="0" applyProtection="0"/>
    <xf numFmtId="0" fontId="64" fillId="41" borderId="0" applyNumberFormat="0" applyBorder="0" applyAlignment="0" applyProtection="0"/>
    <xf numFmtId="179" fontId="65" fillId="0" borderId="0" applyFont="0" applyFill="0" applyBorder="0" applyAlignment="0" applyProtection="0"/>
    <xf numFmtId="0" fontId="1" fillId="0" borderId="0">
      <protection locked="0"/>
    </xf>
    <xf numFmtId="0" fontId="80" fillId="0" borderId="0"/>
    <xf numFmtId="0" fontId="61" fillId="42" borderId="0" applyNumberFormat="0" applyBorder="0" applyAlignment="0" applyProtection="0">
      <alignment vertical="center"/>
    </xf>
    <xf numFmtId="180" fontId="16" fillId="0" borderId="0"/>
    <xf numFmtId="4" fontId="0" fillId="0" borderId="0" applyFont="0" applyFill="0" applyBorder="0" applyAlignment="0" applyProtection="0"/>
    <xf numFmtId="0" fontId="61" fillId="39" borderId="0" applyNumberFormat="0" applyBorder="0" applyAlignment="0" applyProtection="0">
      <alignment vertical="center"/>
    </xf>
    <xf numFmtId="0" fontId="67" fillId="54" borderId="0" applyNumberFormat="0" applyBorder="0" applyAlignment="0" applyProtection="0">
      <alignment vertical="center"/>
    </xf>
    <xf numFmtId="0" fontId="62" fillId="44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4" fillId="44" borderId="0" applyNumberFormat="0" applyBorder="0" applyAlignment="0" applyProtection="0"/>
    <xf numFmtId="0" fontId="68" fillId="55" borderId="0" applyNumberFormat="0" applyBorder="0" applyAlignment="0" applyProtection="0"/>
    <xf numFmtId="0" fontId="68" fillId="56" borderId="0" applyNumberFormat="0" applyBorder="0" applyAlignment="0" applyProtection="0"/>
    <xf numFmtId="0" fontId="68" fillId="57" borderId="0" applyNumberFormat="0" applyBorder="0" applyAlignment="0" applyProtection="0"/>
    <xf numFmtId="41" fontId="0" fillId="0" borderId="0" applyFont="0" applyFill="0" applyBorder="0" applyAlignment="0" applyProtection="0"/>
    <xf numFmtId="0" fontId="68" fillId="58" borderId="0" applyNumberFormat="0" applyBorder="0" applyAlignment="0" applyProtection="0"/>
    <xf numFmtId="0" fontId="68" fillId="37" borderId="0" applyNumberFormat="0" applyBorder="0" applyAlignment="0" applyProtection="0"/>
    <xf numFmtId="0" fontId="0" fillId="0" borderId="0" applyNumberFormat="0" applyFont="0" applyFill="0" applyBorder="0" applyAlignment="0">
      <alignment horizontal="center" vertical="center"/>
    </xf>
    <xf numFmtId="0" fontId="81" fillId="36" borderId="0" applyNumberFormat="0" applyBorder="0" applyAlignment="0" applyProtection="0">
      <alignment vertical="center"/>
    </xf>
    <xf numFmtId="0" fontId="68" fillId="59" borderId="0" applyNumberFormat="0" applyBorder="0" applyAlignment="0" applyProtection="0"/>
    <xf numFmtId="0" fontId="77" fillId="4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68" fillId="33" borderId="0" applyNumberFormat="0" applyBorder="0" applyAlignment="0" applyProtection="0"/>
    <xf numFmtId="0" fontId="0" fillId="60" borderId="0" applyNumberFormat="0" applyFont="0" applyBorder="0" applyAlignment="0" applyProtection="0"/>
    <xf numFmtId="0" fontId="0" fillId="0" borderId="0" applyProtection="0">
      <alignment vertical="center"/>
    </xf>
    <xf numFmtId="0" fontId="68" fillId="61" borderId="0" applyNumberFormat="0" applyBorder="0" applyAlignment="0" applyProtection="0"/>
    <xf numFmtId="0" fontId="68" fillId="43" borderId="0" applyNumberFormat="0" applyBorder="0" applyAlignment="0" applyProtection="0"/>
    <xf numFmtId="0" fontId="82" fillId="41" borderId="0" applyNumberFormat="0" applyBorder="0" applyAlignment="0" applyProtection="0">
      <alignment vertical="center"/>
    </xf>
    <xf numFmtId="2" fontId="83" fillId="0" borderId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68" fillId="62" borderId="0" applyNumberFormat="0" applyBorder="0" applyAlignment="0" applyProtection="0"/>
    <xf numFmtId="0" fontId="64" fillId="50" borderId="0" applyNumberFormat="0" applyBorder="0" applyAlignment="0" applyProtection="0"/>
    <xf numFmtId="0" fontId="68" fillId="46" borderId="0" applyNumberFormat="0" applyBorder="0" applyAlignment="0" applyProtection="0"/>
    <xf numFmtId="0" fontId="84" fillId="33" borderId="0" applyNumberFormat="0" applyBorder="0" applyAlignment="0" applyProtection="0">
      <alignment vertical="center"/>
    </xf>
    <xf numFmtId="0" fontId="68" fillId="63" borderId="0" applyNumberFormat="0" applyBorder="0" applyAlignment="0" applyProtection="0"/>
    <xf numFmtId="0" fontId="80" fillId="0" borderId="0" applyFont="0" applyFill="0" applyBorder="0" applyAlignment="0" applyProtection="0"/>
    <xf numFmtId="0" fontId="85" fillId="0" borderId="0">
      <alignment horizontal="center" wrapText="1"/>
      <protection locked="0"/>
    </xf>
    <xf numFmtId="182" fontId="86" fillId="0" borderId="0" applyFill="0" applyBorder="0" applyAlignment="0"/>
    <xf numFmtId="0" fontId="87" fillId="0" borderId="0" applyNumberFormat="0" applyFill="0" applyBorder="0" applyAlignment="0" applyProtection="0"/>
    <xf numFmtId="183" fontId="16" fillId="0" borderId="0"/>
    <xf numFmtId="184" fontId="0" fillId="0" borderId="0" applyFont="0" applyFill="0" applyBorder="0" applyAlignment="0" applyProtection="0"/>
    <xf numFmtId="3" fontId="65" fillId="0" borderId="0" applyFont="0" applyFill="0" applyBorder="0" applyAlignment="0" applyProtection="0"/>
    <xf numFmtId="185" fontId="0" fillId="0" borderId="0" applyFont="0" applyFill="0" applyBorder="0" applyAlignment="0" applyProtection="0"/>
    <xf numFmtId="0" fontId="88" fillId="33" borderId="0" applyNumberFormat="0" applyBorder="0" applyAlignment="0" applyProtection="0">
      <alignment vertical="center"/>
    </xf>
    <xf numFmtId="186" fontId="0" fillId="0" borderId="0" applyFont="0" applyFill="0" applyBorder="0" applyAlignment="0" applyProtection="0"/>
    <xf numFmtId="0" fontId="83" fillId="0" borderId="0" applyProtection="0"/>
    <xf numFmtId="0" fontId="65" fillId="0" borderId="0" applyFont="0" applyFill="0" applyBorder="0" applyAlignment="0" applyProtection="0"/>
    <xf numFmtId="187" fontId="16" fillId="0" borderId="0"/>
    <xf numFmtId="188" fontId="89" fillId="0" borderId="0"/>
    <xf numFmtId="2" fontId="65" fillId="0" borderId="0" applyFont="0" applyFill="0" applyBorder="0" applyAlignment="0" applyProtection="0"/>
    <xf numFmtId="0" fontId="90" fillId="37" borderId="0" applyNumberFormat="0" applyBorder="0" applyAlignment="0" applyProtection="0"/>
    <xf numFmtId="0" fontId="91" fillId="0" borderId="52" applyNumberFormat="0" applyAlignment="0" applyProtection="0">
      <alignment horizontal="left" vertical="center"/>
    </xf>
    <xf numFmtId="0" fontId="91" fillId="0" borderId="32">
      <alignment horizontal="left" vertical="center"/>
    </xf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Protection="0"/>
    <xf numFmtId="0" fontId="91" fillId="0" borderId="0" applyProtection="0"/>
    <xf numFmtId="0" fontId="90" fillId="48" borderId="1" applyNumberFormat="0" applyBorder="0" applyAlignment="0" applyProtection="0"/>
    <xf numFmtId="177" fontId="93" fillId="64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90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0" fontId="16" fillId="0" borderId="0"/>
    <xf numFmtId="37" fontId="94" fillId="0" borderId="0"/>
    <xf numFmtId="0" fontId="93" fillId="0" borderId="0"/>
    <xf numFmtId="0" fontId="95" fillId="0" borderId="0"/>
    <xf numFmtId="192" fontId="96" fillId="0" borderId="0"/>
    <xf numFmtId="1" fontId="97" fillId="0" borderId="0">
      <alignment horizontal="center"/>
      <protection locked="0"/>
    </xf>
    <xf numFmtId="1" fontId="98" fillId="0" borderId="53" applyBorder="0">
      <protection locked="0"/>
    </xf>
    <xf numFmtId="14" fontId="85" fillId="0" borderId="0">
      <alignment horizontal="center" wrapText="1"/>
      <protection locked="0"/>
    </xf>
    <xf numFmtId="10" fontId="0" fillId="0" borderId="0" applyFont="0" applyFill="0" applyBorder="0" applyAlignment="0" applyProtection="0"/>
    <xf numFmtId="0" fontId="99" fillId="65" borderId="0" applyNumberFormat="0" applyBorder="0" applyAlignment="0" applyProtection="0"/>
    <xf numFmtId="10" fontId="89" fillId="0" borderId="0"/>
    <xf numFmtId="0" fontId="7" fillId="0" borderId="0" applyProtection="0"/>
    <xf numFmtId="193" fontId="0" fillId="0" borderId="0" applyFont="0" applyFill="0" applyProtection="0"/>
    <xf numFmtId="15" fontId="0" fillId="0" borderId="0" applyFont="0" applyFill="0" applyBorder="0" applyAlignment="0" applyProtection="0"/>
    <xf numFmtId="0" fontId="87" fillId="0" borderId="40">
      <alignment horizontal="center"/>
    </xf>
    <xf numFmtId="3" fontId="0" fillId="0" borderId="0" applyFont="0" applyFill="0" applyBorder="0" applyAlignment="0" applyProtection="0"/>
    <xf numFmtId="0" fontId="100" fillId="0" borderId="0"/>
    <xf numFmtId="2" fontId="71" fillId="0" borderId="0">
      <alignment horizontal="right"/>
    </xf>
    <xf numFmtId="0" fontId="83" fillId="0" borderId="54" applyProtection="0"/>
    <xf numFmtId="0" fontId="101" fillId="0" borderId="0" applyNumberFormat="0" applyFill="0" applyBorder="0" applyAlignment="0" applyProtection="0"/>
    <xf numFmtId="0" fontId="65" fillId="0" borderId="55" applyNumberFormat="0" applyFont="0" applyFill="0" applyAlignment="0" applyProtection="0"/>
    <xf numFmtId="194" fontId="0" fillId="0" borderId="0" applyFont="0" applyFill="0" applyBorder="0" applyAlignment="0" applyProtection="0"/>
    <xf numFmtId="0" fontId="65" fillId="0" borderId="16" applyNumberFormat="0" applyFill="0" applyProtection="0">
      <alignment horizontal="right"/>
    </xf>
    <xf numFmtId="0" fontId="102" fillId="0" borderId="56" applyNumberFormat="0" applyFill="0" applyAlignment="0" applyProtection="0">
      <alignment vertical="center"/>
    </xf>
    <xf numFmtId="0" fontId="103" fillId="0" borderId="57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0" borderId="16" applyNumberFormat="0" applyFill="0" applyProtection="0">
      <alignment horizontal="center"/>
    </xf>
    <xf numFmtId="0" fontId="60" fillId="33" borderId="0">
      <alignment vertical="center"/>
    </xf>
    <xf numFmtId="0" fontId="0" fillId="0" borderId="0"/>
    <xf numFmtId="0" fontId="99" fillId="50" borderId="0" applyNumberFormat="0" applyBorder="0" applyAlignment="0" applyProtection="0"/>
    <xf numFmtId="184" fontId="0" fillId="0" borderId="0" applyFont="0" applyFill="0" applyBorder="0" applyAlignment="0" applyProtection="0">
      <alignment vertical="center"/>
    </xf>
    <xf numFmtId="0" fontId="0" fillId="0" borderId="0"/>
    <xf numFmtId="0" fontId="106" fillId="0" borderId="0">
      <alignment vertical="center"/>
    </xf>
    <xf numFmtId="0" fontId="0" fillId="0" borderId="0"/>
    <xf numFmtId="0" fontId="0" fillId="0" borderId="0"/>
    <xf numFmtId="0" fontId="99" fillId="33" borderId="0" applyNumberFormat="0" applyBorder="0" applyAlignment="0" applyProtection="0"/>
    <xf numFmtId="0" fontId="99" fillId="66" borderId="0" applyNumberFormat="0" applyBorder="0" applyAlignment="0" applyProtection="0"/>
    <xf numFmtId="0" fontId="107" fillId="33" borderId="0" applyNumberFormat="0" applyBorder="0" applyAlignment="0" applyProtection="0">
      <alignment vertical="center"/>
    </xf>
    <xf numFmtId="0" fontId="0" fillId="0" borderId="0"/>
    <xf numFmtId="195" fontId="61" fillId="0" borderId="0" applyProtection="0">
      <alignment vertical="center"/>
    </xf>
    <xf numFmtId="0" fontId="60" fillId="33" borderId="0" applyProtection="0"/>
    <xf numFmtId="0" fontId="0" fillId="0" borderId="0">
      <alignment vertical="center"/>
    </xf>
    <xf numFmtId="0" fontId="88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" fillId="0" borderId="0"/>
    <xf numFmtId="0" fontId="0" fillId="0" borderId="0"/>
    <xf numFmtId="0" fontId="108" fillId="36" borderId="0" applyNumberFormat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11" fillId="46" borderId="0" applyNumberFormat="0" applyBorder="0" applyAlignment="0" applyProtection="0">
      <alignment vertical="center"/>
    </xf>
    <xf numFmtId="0" fontId="82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61" fillId="0" borderId="0" applyProtection="0">
      <alignment vertical="center"/>
    </xf>
    <xf numFmtId="0" fontId="67" fillId="67" borderId="0" applyNumberFormat="0" applyBorder="0" applyAlignment="0" applyProtection="0">
      <alignment vertical="center"/>
    </xf>
    <xf numFmtId="0" fontId="108" fillId="41" borderId="0" applyNumberFormat="0" applyBorder="0" applyAlignment="0" applyProtection="0">
      <alignment vertical="center"/>
    </xf>
    <xf numFmtId="0" fontId="65" fillId="0" borderId="0">
      <alignment wrapText="1"/>
    </xf>
    <xf numFmtId="196" fontId="2" fillId="0" borderId="1">
      <alignment vertical="center"/>
      <protection locked="0"/>
    </xf>
    <xf numFmtId="0" fontId="113" fillId="57" borderId="58" applyNumberFormat="0" applyAlignment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0" fontId="114" fillId="35" borderId="59" applyNumberFormat="0" applyAlignment="0" applyProtection="0">
      <alignment vertical="center"/>
    </xf>
    <xf numFmtId="43" fontId="61" fillId="0" borderId="0" applyFont="0" applyFill="0" applyBorder="0" applyAlignment="0" applyProtection="0">
      <alignment vertical="center"/>
    </xf>
    <xf numFmtId="19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15" fillId="0" borderId="0"/>
    <xf numFmtId="0" fontId="108" fillId="36" borderId="0" applyNumberFormat="0" applyBorder="0" applyAlignment="0" applyProtection="0"/>
    <xf numFmtId="0" fontId="0" fillId="50" borderId="60" applyNumberFormat="0" applyFont="0" applyAlignment="0" applyProtection="0">
      <alignment vertical="center"/>
    </xf>
    <xf numFmtId="0" fontId="13" fillId="0" borderId="0">
      <alignment vertical="center"/>
    </xf>
    <xf numFmtId="1" fontId="2" fillId="0" borderId="1">
      <alignment vertical="center"/>
      <protection locked="0"/>
    </xf>
    <xf numFmtId="0" fontId="116" fillId="0" borderId="0" applyNumberFormat="0" applyFill="0" applyBorder="0" applyAlignment="0" applyProtection="0">
      <alignment vertical="center"/>
    </xf>
    <xf numFmtId="0" fontId="66" fillId="36" borderId="0">
      <alignment vertical="center"/>
    </xf>
    <xf numFmtId="0" fontId="11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08" fillId="68" borderId="0" applyNumberFormat="0" applyBorder="0" applyAlignment="0" applyProtection="0"/>
    <xf numFmtId="0" fontId="65" fillId="0" borderId="16" applyNumberFormat="0" applyFill="0" applyProtection="0">
      <alignment horizontal="left"/>
    </xf>
    <xf numFmtId="0" fontId="119" fillId="36" borderId="0" applyNumberFormat="0" applyBorder="0" applyAlignment="0" applyProtection="0">
      <alignment vertical="center"/>
    </xf>
    <xf numFmtId="198" fontId="0" fillId="0" borderId="0" applyFont="0" applyFill="0" applyBorder="0" applyAlignment="0" applyProtection="0"/>
    <xf numFmtId="0" fontId="120" fillId="37" borderId="59" applyNumberFormat="0" applyAlignment="0" applyProtection="0">
      <alignment vertical="center"/>
    </xf>
    <xf numFmtId="0" fontId="121" fillId="0" borderId="61" applyNumberFormat="0" applyFill="0" applyAlignment="0" applyProtection="0">
      <alignment vertical="center"/>
    </xf>
    <xf numFmtId="195" fontId="0" fillId="0" borderId="0" applyFont="0" applyFill="0" applyBorder="0" applyAlignment="0" applyProtection="0"/>
    <xf numFmtId="0" fontId="79" fillId="0" borderId="50" applyNumberFormat="0" applyFill="0" applyProtection="0">
      <alignment horizontal="left"/>
    </xf>
    <xf numFmtId="0" fontId="122" fillId="0" borderId="62" applyNumberFormat="0" applyFill="0" applyAlignment="0" applyProtection="0">
      <alignment vertical="center"/>
    </xf>
    <xf numFmtId="199" fontId="0" fillId="0" borderId="0" applyFont="0" applyFill="0" applyBorder="0" applyAlignment="0" applyProtection="0"/>
    <xf numFmtId="200" fontId="0" fillId="0" borderId="0" applyFont="0" applyFill="0" applyBorder="0" applyAlignment="0" applyProtection="0"/>
    <xf numFmtId="201" fontId="0" fillId="0" borderId="0" applyFont="0" applyFill="0" applyBorder="0" applyAlignment="0" applyProtection="0"/>
    <xf numFmtId="0" fontId="67" fillId="47" borderId="0" applyNumberFormat="0" applyBorder="0" applyAlignment="0" applyProtection="0">
      <alignment vertical="center"/>
    </xf>
    <xf numFmtId="0" fontId="123" fillId="0" borderId="0"/>
    <xf numFmtId="0" fontId="124" fillId="69" borderId="0" applyNumberFormat="0" applyBorder="0" applyAlignment="0" applyProtection="0"/>
    <xf numFmtId="0" fontId="124" fillId="70" borderId="0" applyNumberFormat="0" applyBorder="0" applyAlignment="0" applyProtection="0"/>
    <xf numFmtId="0" fontId="124" fillId="71" borderId="0" applyNumberFormat="0" applyBorder="0" applyAlignment="0" applyProtection="0"/>
    <xf numFmtId="0" fontId="67" fillId="72" borderId="0" applyNumberFormat="0" applyBorder="0" applyAlignment="0" applyProtection="0">
      <alignment vertical="center"/>
    </xf>
    <xf numFmtId="0" fontId="67" fillId="56" borderId="0" applyNumberFormat="0" applyBorder="0" applyAlignment="0" applyProtection="0">
      <alignment vertical="center"/>
    </xf>
    <xf numFmtId="202" fontId="65" fillId="0" borderId="50" applyFill="0" applyProtection="0">
      <alignment horizontal="right"/>
    </xf>
    <xf numFmtId="0" fontId="125" fillId="37" borderId="63" applyNumberFormat="0" applyAlignment="0" applyProtection="0">
      <alignment vertical="center"/>
    </xf>
    <xf numFmtId="0" fontId="126" fillId="0" borderId="0"/>
    <xf numFmtId="0" fontId="62" fillId="56" borderId="0" applyNumberFormat="0" applyBorder="0" applyAlignment="0" applyProtection="0">
      <alignment vertical="center"/>
    </xf>
    <xf numFmtId="0" fontId="62" fillId="57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2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0" fillId="0" borderId="0" applyProtection="0"/>
  </cellStyleXfs>
  <cellXfs count="425">
    <xf numFmtId="0" fontId="0" fillId="0" borderId="0" xfId="0"/>
    <xf numFmtId="0" fontId="1" fillId="0" borderId="0" xfId="224" applyAlignment="1"/>
    <xf numFmtId="203" fontId="2" fillId="0" borderId="0" xfId="105" applyNumberFormat="1" applyFont="1" applyFill="1" applyAlignment="1">
      <alignment horizontal="left" vertical="center"/>
    </xf>
    <xf numFmtId="203" fontId="2" fillId="0" borderId="0" xfId="105" applyNumberFormat="1" applyFont="1" applyFill="1" applyAlignment="1">
      <alignment horizontal="center" vertical="center"/>
    </xf>
    <xf numFmtId="0" fontId="3" fillId="0" borderId="0" xfId="105" applyFont="1" applyFill="1" applyAlignment="1">
      <alignment horizontal="center" vertical="center" wrapText="1"/>
    </xf>
    <xf numFmtId="0" fontId="4" fillId="0" borderId="0" xfId="224" applyFont="1" applyFill="1" applyAlignment="1">
      <alignment vertical="center"/>
    </xf>
    <xf numFmtId="0" fontId="4" fillId="0" borderId="0" xfId="224" applyFont="1" applyFill="1" applyAlignment="1">
      <alignment horizontal="right" vertical="center"/>
    </xf>
    <xf numFmtId="0" fontId="5" fillId="0" borderId="1" xfId="224" applyFont="1" applyFill="1" applyBorder="1" applyAlignment="1">
      <alignment horizontal="center" vertical="center"/>
    </xf>
    <xf numFmtId="0" fontId="5" fillId="0" borderId="1" xfId="224" applyFont="1" applyFill="1" applyBorder="1" applyAlignment="1">
      <alignment horizontal="left" vertical="center"/>
    </xf>
    <xf numFmtId="204" fontId="5" fillId="0" borderId="1" xfId="224" applyNumberFormat="1" applyFont="1" applyFill="1" applyBorder="1" applyAlignment="1">
      <alignment horizontal="center" vertical="center"/>
    </xf>
    <xf numFmtId="0" fontId="6" fillId="0" borderId="1" xfId="224" applyFont="1" applyFill="1" applyBorder="1" applyAlignment="1">
      <alignment horizontal="left" vertical="center" wrapText="1"/>
    </xf>
    <xf numFmtId="204" fontId="6" fillId="0" borderId="1" xfId="224" applyNumberFormat="1" applyFont="1" applyFill="1" applyBorder="1" applyAlignment="1">
      <alignment horizontal="center" vertical="center" wrapText="1"/>
    </xf>
    <xf numFmtId="0" fontId="2" fillId="0" borderId="2" xfId="224" applyFont="1" applyFill="1" applyBorder="1" applyAlignment="1">
      <alignment vertical="center" wrapText="1"/>
    </xf>
    <xf numFmtId="203" fontId="2" fillId="0" borderId="0" xfId="105" applyNumberFormat="1" applyFont="1" applyFill="1" applyAlignment="1"/>
    <xf numFmtId="203" fontId="2" fillId="0" borderId="0" xfId="105" applyNumberFormat="1" applyFont="1" applyFill="1" applyAlignment="1">
      <alignment horizontal="center"/>
    </xf>
    <xf numFmtId="0" fontId="2" fillId="0" borderId="0" xfId="224" applyFont="1" applyAlignment="1">
      <alignment horizontal="left" vertical="center"/>
    </xf>
    <xf numFmtId="205" fontId="2" fillId="0" borderId="0" xfId="224" applyNumberFormat="1" applyFont="1" applyAlignment="1">
      <alignment horizontal="left" vertical="center" wrapText="1"/>
    </xf>
    <xf numFmtId="0" fontId="3" fillId="0" borderId="0" xfId="255" applyNumberFormat="1" applyFont="1" applyBorder="1" applyAlignment="1">
      <alignment horizontal="center" vertical="center" shrinkToFit="1"/>
    </xf>
    <xf numFmtId="205" fontId="7" fillId="0" borderId="0" xfId="224" applyNumberFormat="1" applyFont="1" applyAlignment="1">
      <alignment horizontal="right" vertical="center" wrapText="1"/>
    </xf>
    <xf numFmtId="0" fontId="8" fillId="0" borderId="1" xfId="224" applyFont="1" applyBorder="1" applyAlignment="1">
      <alignment horizontal="center" vertical="center" wrapText="1"/>
    </xf>
    <xf numFmtId="205" fontId="8" fillId="0" borderId="1" xfId="224" applyNumberFormat="1" applyFont="1" applyBorder="1" applyAlignment="1">
      <alignment horizontal="center" vertical="center" wrapText="1"/>
    </xf>
    <xf numFmtId="0" fontId="0" fillId="0" borderId="1" xfId="224" applyFont="1" applyFill="1" applyBorder="1" applyAlignment="1">
      <alignment horizontal="center" vertical="center" wrapText="1"/>
    </xf>
    <xf numFmtId="0" fontId="9" fillId="0" borderId="1" xfId="224" applyFont="1" applyFill="1" applyBorder="1" applyAlignment="1">
      <alignment horizontal="center" vertical="center" wrapText="1"/>
    </xf>
    <xf numFmtId="0" fontId="2" fillId="0" borderId="1" xfId="224" applyFont="1" applyFill="1" applyBorder="1" applyAlignment="1">
      <alignment horizontal="center" vertical="center" wrapText="1"/>
    </xf>
    <xf numFmtId="203" fontId="2" fillId="0" borderId="0" xfId="224" applyNumberFormat="1" applyFont="1" applyFill="1" applyAlignment="1" applyProtection="1">
      <alignment vertical="center" wrapText="1"/>
      <protection locked="0"/>
    </xf>
    <xf numFmtId="0" fontId="10" fillId="0" borderId="0" xfId="224" applyFont="1" applyFill="1" applyAlignment="1">
      <alignment horizontal="center" vertical="center" wrapText="1"/>
    </xf>
    <xf numFmtId="0" fontId="2" fillId="0" borderId="0" xfId="224" applyFont="1" applyBorder="1" applyAlignment="1">
      <alignment horizontal="left" vertical="center" wrapText="1"/>
    </xf>
    <xf numFmtId="205" fontId="2" fillId="0" borderId="0" xfId="224" applyNumberFormat="1" applyFont="1" applyAlignment="1">
      <alignment horizontal="center" vertical="center" wrapText="1"/>
    </xf>
    <xf numFmtId="206" fontId="2" fillId="0" borderId="0" xfId="224" applyNumberFormat="1" applyFont="1" applyAlignment="1">
      <alignment horizontal="left" vertical="center" wrapText="1"/>
    </xf>
    <xf numFmtId="0" fontId="3" fillId="0" borderId="0" xfId="255" applyNumberFormat="1" applyFont="1" applyBorder="1" applyAlignment="1">
      <alignment horizontal="center" vertical="center" wrapText="1"/>
    </xf>
    <xf numFmtId="206" fontId="7" fillId="0" borderId="0" xfId="224" applyNumberFormat="1" applyFont="1" applyAlignment="1">
      <alignment horizontal="right" vertical="center" wrapText="1"/>
    </xf>
    <xf numFmtId="0" fontId="11" fillId="0" borderId="1" xfId="224" applyFont="1" applyBorder="1" applyAlignment="1">
      <alignment horizontal="center" vertical="center" wrapText="1"/>
    </xf>
    <xf numFmtId="206" fontId="8" fillId="0" borderId="1" xfId="224" applyNumberFormat="1" applyFont="1" applyBorder="1" applyAlignment="1">
      <alignment horizontal="center" vertical="center" wrapText="1"/>
    </xf>
    <xf numFmtId="203" fontId="2" fillId="0" borderId="0" xfId="224" applyNumberFormat="1" applyFont="1" applyAlignment="1" applyProtection="1">
      <alignment vertical="center" wrapText="1"/>
      <protection locked="0"/>
    </xf>
    <xf numFmtId="206" fontId="2" fillId="0" borderId="0" xfId="224" applyNumberFormat="1" applyFont="1" applyAlignment="1">
      <alignment horizontal="center" vertical="center" wrapText="1"/>
    </xf>
    <xf numFmtId="206" fontId="11" fillId="0" borderId="1" xfId="224" applyNumberFormat="1" applyFont="1" applyBorder="1" applyAlignment="1">
      <alignment horizontal="center" vertical="center" wrapText="1"/>
    </xf>
    <xf numFmtId="0" fontId="10" fillId="0" borderId="1" xfId="224" applyFont="1" applyFill="1" applyBorder="1" applyAlignment="1">
      <alignment horizontal="center" vertical="center" wrapText="1"/>
    </xf>
    <xf numFmtId="0" fontId="2" fillId="0" borderId="0" xfId="224" applyFont="1" applyFill="1" applyAlignment="1">
      <alignment horizontal="left" vertical="center"/>
    </xf>
    <xf numFmtId="205" fontId="2" fillId="0" borderId="0" xfId="224" applyNumberFormat="1" applyFont="1" applyFill="1" applyAlignment="1">
      <alignment horizontal="left" vertical="center" wrapText="1"/>
    </xf>
    <xf numFmtId="0" fontId="3" fillId="0" borderId="0" xfId="255" applyNumberFormat="1" applyFont="1" applyFill="1" applyBorder="1" applyAlignment="1">
      <alignment horizontal="center" vertical="center" shrinkToFit="1"/>
    </xf>
    <xf numFmtId="205" fontId="7" fillId="0" borderId="0" xfId="224" applyNumberFormat="1" applyFont="1" applyFill="1" applyAlignment="1">
      <alignment horizontal="right" vertical="center" wrapText="1"/>
    </xf>
    <xf numFmtId="0" fontId="11" fillId="0" borderId="1" xfId="224" applyFont="1" applyFill="1" applyBorder="1" applyAlignment="1">
      <alignment horizontal="center" vertical="center" wrapText="1"/>
    </xf>
    <xf numFmtId="205" fontId="11" fillId="0" borderId="1" xfId="224" applyNumberFormat="1" applyFont="1" applyFill="1" applyBorder="1" applyAlignment="1">
      <alignment horizontal="center" vertical="center" wrapText="1"/>
    </xf>
    <xf numFmtId="205" fontId="2" fillId="0" borderId="0" xfId="224" applyNumberFormat="1" applyFont="1" applyFill="1" applyAlignment="1">
      <alignment horizontal="center" vertical="center" wrapText="1"/>
    </xf>
    <xf numFmtId="0" fontId="2" fillId="0" borderId="2" xfId="224" applyFont="1" applyFill="1" applyBorder="1" applyAlignment="1">
      <alignment horizontal="left" vertical="center" wrapText="1"/>
    </xf>
    <xf numFmtId="0" fontId="3" fillId="0" borderId="0" xfId="255" applyNumberFormat="1" applyFont="1" applyFill="1" applyBorder="1" applyAlignment="1">
      <alignment horizontal="center" vertical="center" wrapText="1"/>
    </xf>
    <xf numFmtId="0" fontId="7" fillId="0" borderId="0" xfId="224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247" applyFont="1" applyAlignment="1"/>
    <xf numFmtId="0" fontId="13" fillId="0" borderId="0" xfId="247" applyAlignment="1"/>
    <xf numFmtId="0" fontId="14" fillId="0" borderId="0" xfId="247" applyFont="1" applyAlignment="1"/>
    <xf numFmtId="0" fontId="15" fillId="0" borderId="0" xfId="247" applyFont="1" applyAlignment="1">
      <alignment horizontal="center"/>
    </xf>
    <xf numFmtId="0" fontId="10" fillId="0" borderId="0" xfId="247" applyFont="1" applyAlignment="1"/>
    <xf numFmtId="1" fontId="16" fillId="0" borderId="0" xfId="251" applyNumberFormat="1" applyFont="1" applyFill="1" applyBorder="1" applyAlignment="1">
      <alignment horizontal="right" vertical="center" wrapText="1"/>
    </xf>
    <xf numFmtId="0" fontId="9" fillId="0" borderId="3" xfId="251" applyFont="1" applyBorder="1" applyAlignment="1">
      <alignment horizontal="center" vertical="center"/>
    </xf>
    <xf numFmtId="1" fontId="17" fillId="0" borderId="4" xfId="247" applyNumberFormat="1" applyFont="1" applyFill="1" applyBorder="1" applyAlignment="1">
      <alignment horizontal="center" vertical="center"/>
    </xf>
    <xf numFmtId="0" fontId="9" fillId="0" borderId="5" xfId="251" applyFont="1" applyBorder="1" applyAlignment="1">
      <alignment horizontal="left" vertical="center"/>
    </xf>
    <xf numFmtId="207" fontId="17" fillId="0" borderId="6" xfId="251" applyNumberFormat="1" applyFont="1" applyFill="1" applyBorder="1" applyAlignment="1">
      <alignment horizontal="center" vertical="center" wrapText="1"/>
    </xf>
    <xf numFmtId="1" fontId="7" fillId="0" borderId="0" xfId="247" applyNumberFormat="1" applyFont="1" applyAlignment="1"/>
    <xf numFmtId="0" fontId="2" fillId="0" borderId="5" xfId="247" applyFont="1" applyBorder="1" applyAlignment="1">
      <alignment vertical="center"/>
    </xf>
    <xf numFmtId="207" fontId="18" fillId="0" borderId="6" xfId="251" applyNumberFormat="1" applyFont="1" applyFill="1" applyBorder="1" applyAlignment="1">
      <alignment horizontal="center" vertical="center" wrapText="1"/>
    </xf>
    <xf numFmtId="0" fontId="2" fillId="0" borderId="5" xfId="254" applyFont="1" applyBorder="1" applyAlignment="1">
      <alignment vertical="center"/>
    </xf>
    <xf numFmtId="0" fontId="2" fillId="0" borderId="5" xfId="247" applyFont="1" applyBorder="1" applyAlignment="1">
      <alignment vertical="center" wrapText="1"/>
    </xf>
    <xf numFmtId="0" fontId="2" fillId="0" borderId="5" xfId="247" applyFont="1" applyBorder="1" applyAlignment="1">
      <alignment horizontal="left" vertical="center"/>
    </xf>
    <xf numFmtId="0" fontId="2" fillId="0" borderId="7" xfId="254" applyFont="1" applyBorder="1" applyAlignment="1">
      <alignment vertical="center"/>
    </xf>
    <xf numFmtId="207" fontId="18" fillId="0" borderId="8" xfId="251" applyNumberFormat="1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Fill="1"/>
    <xf numFmtId="0" fontId="0" fillId="0" borderId="0" xfId="0" applyFont="1"/>
    <xf numFmtId="0" fontId="1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Fill="1"/>
    <xf numFmtId="0" fontId="2" fillId="0" borderId="0" xfId="0" applyFont="1"/>
    <xf numFmtId="0" fontId="20" fillId="0" borderId="0" xfId="0" applyFont="1" applyBorder="1" applyAlignment="1">
      <alignment horizontal="right"/>
    </xf>
    <xf numFmtId="0" fontId="20" fillId="0" borderId="9" xfId="251" applyFont="1" applyBorder="1" applyAlignment="1">
      <alignment horizontal="center" vertical="center"/>
    </xf>
    <xf numFmtId="0" fontId="20" fillId="0" borderId="10" xfId="251" applyFont="1" applyFill="1" applyBorder="1" applyAlignment="1">
      <alignment horizontal="center"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1" fontId="20" fillId="0" borderId="11" xfId="0" applyNumberFormat="1" applyFont="1" applyFill="1" applyBorder="1" applyAlignment="1">
      <alignment horizontal="center" vertical="center"/>
    </xf>
    <xf numFmtId="1" fontId="20" fillId="0" borderId="12" xfId="0" applyNumberFormat="1" applyFont="1" applyFill="1" applyBorder="1" applyAlignment="1">
      <alignment horizontal="center" vertical="center"/>
    </xf>
    <xf numFmtId="1" fontId="20" fillId="0" borderId="13" xfId="0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251" applyFont="1" applyBorder="1" applyAlignment="1">
      <alignment horizontal="center" vertical="center"/>
    </xf>
    <xf numFmtId="0" fontId="20" fillId="0" borderId="16" xfId="251" applyFont="1" applyFill="1" applyBorder="1" applyAlignment="1">
      <alignment horizontal="center" vertical="center" wrapText="1"/>
    </xf>
    <xf numFmtId="1" fontId="20" fillId="0" borderId="16" xfId="0" applyNumberFormat="1" applyFont="1" applyFill="1" applyBorder="1" applyAlignment="1">
      <alignment horizontal="center" vertical="center" wrapText="1"/>
    </xf>
    <xf numFmtId="1" fontId="20" fillId="0" borderId="1" xfId="251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20" fillId="0" borderId="18" xfId="251" applyFont="1" applyBorder="1" applyAlignment="1">
      <alignment horizontal="center" vertical="center"/>
    </xf>
    <xf numFmtId="1" fontId="20" fillId="0" borderId="19" xfId="0" applyNumberFormat="1" applyFont="1" applyBorder="1" applyAlignment="1">
      <alignment horizontal="right" vertical="center"/>
    </xf>
    <xf numFmtId="1" fontId="20" fillId="0" borderId="19" xfId="0" applyNumberFormat="1" applyFont="1" applyFill="1" applyBorder="1" applyAlignment="1">
      <alignment horizontal="right" vertical="center"/>
    </xf>
    <xf numFmtId="208" fontId="20" fillId="0" borderId="20" xfId="251" applyNumberFormat="1" applyFont="1" applyFill="1" applyBorder="1" applyAlignment="1">
      <alignment horizontal="right" vertical="center" wrapText="1"/>
    </xf>
    <xf numFmtId="208" fontId="20" fillId="0" borderId="21" xfId="251" applyNumberFormat="1" applyFont="1" applyFill="1" applyBorder="1" applyAlignment="1">
      <alignment horizontal="right" vertical="center" wrapText="1"/>
    </xf>
    <xf numFmtId="0" fontId="21" fillId="0" borderId="22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0" xfId="209" applyFont="1" applyFill="1" applyBorder="1" applyAlignment="1">
      <alignment horizontal="right" vertical="center"/>
    </xf>
    <xf numFmtId="0" fontId="7" fillId="0" borderId="20" xfId="253" applyNumberFormat="1" applyFont="1" applyFill="1" applyBorder="1" applyAlignment="1">
      <alignment horizontal="right" vertical="center"/>
    </xf>
    <xf numFmtId="0" fontId="7" fillId="0" borderId="20" xfId="0" applyFont="1" applyFill="1" applyBorder="1" applyAlignment="1">
      <alignment horizontal="right" vertical="center"/>
    </xf>
    <xf numFmtId="208" fontId="7" fillId="0" borderId="20" xfId="251" applyNumberFormat="1" applyFont="1" applyFill="1" applyBorder="1" applyAlignment="1">
      <alignment horizontal="right" vertical="center" wrapText="1"/>
    </xf>
    <xf numFmtId="208" fontId="7" fillId="0" borderId="21" xfId="251" applyNumberFormat="1" applyFont="1" applyFill="1" applyBorder="1" applyAlignment="1">
      <alignment horizontal="right" vertical="center" wrapText="1"/>
    </xf>
    <xf numFmtId="0" fontId="21" fillId="0" borderId="22" xfId="0" applyFont="1" applyBorder="1" applyAlignment="1">
      <alignment horizontal="left" vertical="center" shrinkToFit="1"/>
    </xf>
    <xf numFmtId="0" fontId="21" fillId="0" borderId="22" xfId="0" applyFont="1" applyBorder="1" applyAlignment="1">
      <alignment horizontal="left" vertical="center"/>
    </xf>
    <xf numFmtId="0" fontId="20" fillId="0" borderId="18" xfId="0" applyFont="1" applyBorder="1" applyAlignment="1">
      <alignment vertical="center"/>
    </xf>
    <xf numFmtId="0" fontId="21" fillId="0" borderId="22" xfId="0" applyFont="1" applyBorder="1" applyAlignment="1">
      <alignment vertical="center" wrapText="1"/>
    </xf>
    <xf numFmtId="0" fontId="0" fillId="0" borderId="23" xfId="0" applyBorder="1"/>
    <xf numFmtId="0" fontId="20" fillId="0" borderId="18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24" xfId="0" applyFont="1" applyBorder="1" applyAlignment="1">
      <alignment vertical="center"/>
    </xf>
    <xf numFmtId="0" fontId="7" fillId="0" borderId="25" xfId="209" applyFont="1" applyFill="1" applyBorder="1" applyAlignment="1">
      <alignment horizontal="right" vertical="center"/>
    </xf>
    <xf numFmtId="0" fontId="7" fillId="0" borderId="25" xfId="253" applyNumberFormat="1" applyFont="1" applyFill="1" applyBorder="1" applyAlignment="1">
      <alignment horizontal="right" vertical="center"/>
    </xf>
    <xf numFmtId="0" fontId="7" fillId="0" borderId="25" xfId="0" applyFont="1" applyFill="1" applyBorder="1" applyAlignment="1">
      <alignment horizontal="right" vertical="center"/>
    </xf>
    <xf numFmtId="208" fontId="7" fillId="0" borderId="25" xfId="251" applyNumberFormat="1" applyFont="1" applyFill="1" applyBorder="1" applyAlignment="1">
      <alignment horizontal="right" vertical="center" wrapText="1"/>
    </xf>
    <xf numFmtId="208" fontId="7" fillId="0" borderId="26" xfId="251" applyNumberFormat="1" applyFont="1" applyFill="1" applyBorder="1" applyAlignment="1">
      <alignment horizontal="right" vertical="center" wrapText="1"/>
    </xf>
    <xf numFmtId="0" fontId="0" fillId="0" borderId="27" xfId="0" applyBorder="1"/>
    <xf numFmtId="0" fontId="2" fillId="0" borderId="0" xfId="0" applyFont="1" applyAlignment="1">
      <alignment horizontal="left" vertical="center" wrapText="1"/>
    </xf>
    <xf numFmtId="0" fontId="20" fillId="0" borderId="3" xfId="251" applyFont="1" applyBorder="1" applyAlignment="1">
      <alignment horizontal="center" vertical="center"/>
    </xf>
    <xf numFmtId="0" fontId="20" fillId="0" borderId="5" xfId="251" applyFont="1" applyBorder="1" applyAlignment="1">
      <alignment horizontal="center" vertical="center"/>
    </xf>
    <xf numFmtId="0" fontId="7" fillId="0" borderId="28" xfId="0" applyFont="1" applyBorder="1" applyAlignment="1">
      <alignment vertical="center"/>
    </xf>
    <xf numFmtId="0" fontId="21" fillId="0" borderId="23" xfId="0" applyFont="1" applyBorder="1" applyAlignment="1">
      <alignment horizontal="left" vertical="center"/>
    </xf>
    <xf numFmtId="0" fontId="7" fillId="0" borderId="21" xfId="0" applyFont="1" applyFill="1" applyBorder="1" applyAlignment="1">
      <alignment horizontal="right" vertical="center"/>
    </xf>
    <xf numFmtId="0" fontId="20" fillId="0" borderId="28" xfId="0" applyFont="1" applyBorder="1" applyAlignment="1">
      <alignment vertical="center"/>
    </xf>
    <xf numFmtId="0" fontId="7" fillId="0" borderId="21" xfId="209" applyFont="1" applyFill="1" applyBorder="1" applyAlignment="1">
      <alignment horizontal="right" vertical="center"/>
    </xf>
    <xf numFmtId="0" fontId="7" fillId="0" borderId="21" xfId="253" applyNumberFormat="1" applyFont="1" applyFill="1" applyBorder="1" applyAlignment="1">
      <alignment horizontal="right" vertical="center"/>
    </xf>
    <xf numFmtId="203" fontId="7" fillId="0" borderId="20" xfId="288" applyNumberFormat="1" applyFont="1" applyFill="1" applyBorder="1" applyAlignment="1">
      <alignment horizontal="right" vertical="center"/>
    </xf>
    <xf numFmtId="203" fontId="7" fillId="0" borderId="21" xfId="0" applyNumberFormat="1" applyFont="1" applyFill="1" applyBorder="1" applyAlignment="1" applyProtection="1">
      <alignment horizontal="right" vertical="center" wrapText="1"/>
      <protection locked="0"/>
    </xf>
    <xf numFmtId="0" fontId="21" fillId="0" borderId="23" xfId="0" applyFont="1" applyBorder="1" applyAlignment="1">
      <alignment vertical="center"/>
    </xf>
    <xf numFmtId="203" fontId="22" fillId="0" borderId="20" xfId="288" applyNumberFormat="1" applyFont="1" applyFill="1" applyBorder="1" applyAlignment="1">
      <alignment horizontal="right" vertical="center" shrinkToFit="1"/>
    </xf>
    <xf numFmtId="203" fontId="7" fillId="0" borderId="21" xfId="0" applyNumberFormat="1" applyFont="1" applyBorder="1" applyAlignment="1" applyProtection="1">
      <alignment horizontal="right" vertical="center" wrapText="1"/>
      <protection locked="0"/>
    </xf>
    <xf numFmtId="0" fontId="21" fillId="0" borderId="23" xfId="0" applyFont="1" applyBorder="1" applyAlignment="1">
      <alignment vertical="center" wrapText="1"/>
    </xf>
    <xf numFmtId="204" fontId="7" fillId="0" borderId="21" xfId="0" applyNumberFormat="1" applyFont="1" applyBorder="1" applyAlignment="1" applyProtection="1">
      <alignment horizontal="right" vertical="center" wrapText="1"/>
      <protection locked="0"/>
    </xf>
    <xf numFmtId="0" fontId="20" fillId="0" borderId="28" xfId="0" applyFont="1" applyBorder="1" applyAlignment="1">
      <alignment vertical="center" wrapText="1"/>
    </xf>
    <xf numFmtId="203" fontId="7" fillId="0" borderId="20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0" fillId="0" borderId="29" xfId="0" applyFont="1" applyBorder="1" applyAlignment="1">
      <alignment horizontal="right"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205" fontId="7" fillId="0" borderId="20" xfId="0" applyNumberFormat="1" applyFont="1" applyBorder="1" applyAlignment="1">
      <alignment horizontal="center" vertical="center" wrapText="1"/>
    </xf>
    <xf numFmtId="0" fontId="7" fillId="0" borderId="19" xfId="207" applyFont="1" applyFill="1" applyBorder="1" applyAlignment="1">
      <alignment horizontal="left" vertical="center" wrapText="1"/>
    </xf>
    <xf numFmtId="0" fontId="20" fillId="0" borderId="19" xfId="207" applyFont="1" applyFill="1" applyBorder="1" applyAlignment="1">
      <alignment horizontal="left" vertical="center" wrapText="1"/>
    </xf>
    <xf numFmtId="205" fontId="20" fillId="0" borderId="20" xfId="0" applyNumberFormat="1" applyFont="1" applyBorder="1" applyAlignment="1">
      <alignment horizontal="center" vertical="center" wrapText="1"/>
    </xf>
    <xf numFmtId="0" fontId="20" fillId="0" borderId="18" xfId="287" applyFont="1" applyFill="1" applyBorder="1" applyAlignment="1">
      <alignment horizontal="left" vertical="center" wrapText="1" indent="1"/>
    </xf>
    <xf numFmtId="0" fontId="20" fillId="0" borderId="20" xfId="0" applyFont="1" applyFill="1" applyBorder="1" applyAlignment="1">
      <alignment horizontal="center" vertical="center" wrapText="1"/>
    </xf>
    <xf numFmtId="205" fontId="20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horizontal="center" vertical="center" wrapText="1"/>
    </xf>
    <xf numFmtId="205" fontId="7" fillId="0" borderId="20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left" wrapText="1"/>
    </xf>
    <xf numFmtId="0" fontId="0" fillId="0" borderId="32" xfId="0" applyFont="1" applyBorder="1" applyAlignment="1">
      <alignment horizontal="left" wrapText="1"/>
    </xf>
    <xf numFmtId="0" fontId="0" fillId="0" borderId="33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justify" vertical="center" wrapText="1"/>
    </xf>
    <xf numFmtId="205" fontId="20" fillId="0" borderId="30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/>
    </xf>
    <xf numFmtId="0" fontId="7" fillId="0" borderId="18" xfId="251" applyFont="1" applyFill="1" applyBorder="1" applyAlignment="1">
      <alignment horizontal="left" vertical="center" wrapText="1" indent="2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Fill="1" applyBorder="1" applyAlignment="1" applyProtection="1">
      <alignment vertical="center" shrinkToFit="1"/>
      <protection locked="0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righ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justify" vertical="center" wrapText="1"/>
    </xf>
    <xf numFmtId="0" fontId="7" fillId="0" borderId="20" xfId="0" applyFont="1" applyBorder="1" applyAlignment="1">
      <alignment vertical="center" wrapText="1"/>
    </xf>
    <xf numFmtId="0" fontId="20" fillId="0" borderId="19" xfId="220" applyFont="1" applyFill="1" applyBorder="1" applyAlignment="1">
      <alignment vertical="center" wrapText="1"/>
    </xf>
    <xf numFmtId="0" fontId="7" fillId="0" borderId="19" xfId="220" applyFont="1" applyFill="1" applyBorder="1" applyAlignment="1">
      <alignment vertical="center" wrapText="1"/>
    </xf>
    <xf numFmtId="196" fontId="20" fillId="0" borderId="20" xfId="0" applyNumberFormat="1" applyFont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/>
      <protection locked="0"/>
    </xf>
    <xf numFmtId="204" fontId="20" fillId="0" borderId="20" xfId="0" applyNumberFormat="1" applyFont="1" applyFill="1" applyBorder="1" applyAlignment="1" applyProtection="1">
      <alignment horizontal="center" vertical="center"/>
      <protection locked="0"/>
    </xf>
    <xf numFmtId="204" fontId="20" fillId="0" borderId="19" xfId="0" applyNumberFormat="1" applyFont="1" applyFill="1" applyBorder="1" applyAlignment="1" applyProtection="1">
      <alignment horizontal="right" vertical="center"/>
      <protection locked="0"/>
    </xf>
    <xf numFmtId="205" fontId="20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8" xfId="251" applyNumberFormat="1" applyFont="1" applyBorder="1" applyAlignment="1">
      <alignment vertical="center"/>
    </xf>
    <xf numFmtId="0" fontId="7" fillId="0" borderId="20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right" vertical="center" shrinkToFit="1"/>
      <protection locked="0"/>
    </xf>
    <xf numFmtId="204" fontId="20" fillId="0" borderId="20" xfId="0" applyNumberFormat="1" applyFont="1" applyFill="1" applyBorder="1" applyAlignment="1" applyProtection="1">
      <alignment horizontal="right" vertical="center"/>
      <protection locked="0"/>
    </xf>
    <xf numFmtId="0" fontId="20" fillId="0" borderId="20" xfId="0" applyFont="1" applyBorder="1" applyAlignment="1">
      <alignment vertical="center" wrapText="1"/>
    </xf>
    <xf numFmtId="204" fontId="20" fillId="0" borderId="20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205" fontId="20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right"/>
      <protection locked="0"/>
    </xf>
    <xf numFmtId="0" fontId="0" fillId="0" borderId="0" xfId="0" applyFont="1" applyFill="1"/>
    <xf numFmtId="0" fontId="19" fillId="0" borderId="0" xfId="0" applyFont="1" applyFill="1" applyAlignment="1" applyProtection="1">
      <alignment horizontal="center"/>
      <protection locked="0"/>
    </xf>
    <xf numFmtId="0" fontId="26" fillId="0" borderId="0" xfId="0" applyFont="1" applyFill="1" applyProtection="1">
      <protection locked="0"/>
    </xf>
    <xf numFmtId="0" fontId="7" fillId="0" borderId="0" xfId="0" applyFont="1" applyFill="1" applyAlignment="1" applyProtection="1">
      <alignment horizontal="right"/>
      <protection locked="0"/>
    </xf>
    <xf numFmtId="0" fontId="20" fillId="0" borderId="0" xfId="0" applyFont="1" applyFill="1" applyAlignment="1" applyProtection="1">
      <alignment horizontal="right"/>
      <protection locked="0"/>
    </xf>
    <xf numFmtId="0" fontId="20" fillId="0" borderId="3" xfId="251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5" xfId="25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7" fillId="0" borderId="18" xfId="251" applyFont="1" applyFill="1" applyBorder="1" applyAlignment="1">
      <alignment vertical="center"/>
    </xf>
    <xf numFmtId="205" fontId="7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20" fillId="0" borderId="23" xfId="0" applyFont="1" applyFill="1" applyBorder="1" applyAlignment="1">
      <alignment horizontal="center" vertical="center"/>
    </xf>
    <xf numFmtId="0" fontId="7" fillId="0" borderId="18" xfId="251" applyFont="1" applyFill="1" applyBorder="1" applyAlignment="1">
      <alignment horizontal="left" vertical="center" wrapText="1" indent="1"/>
    </xf>
    <xf numFmtId="3" fontId="7" fillId="0" borderId="18" xfId="0" applyNumberFormat="1" applyFont="1" applyFill="1" applyBorder="1" applyAlignment="1" applyProtection="1">
      <alignment vertical="center" shrinkToFit="1"/>
      <protection locked="0"/>
    </xf>
    <xf numFmtId="0" fontId="24" fillId="0" borderId="23" xfId="0" applyFont="1" applyFill="1" applyBorder="1" applyAlignment="1" applyProtection="1">
      <alignment horizontal="right" vertical="center" wrapText="1"/>
      <protection locked="0"/>
    </xf>
    <xf numFmtId="0" fontId="7" fillId="0" borderId="20" xfId="209" applyFont="1" applyFill="1" applyBorder="1" applyAlignment="1" applyProtection="1">
      <alignment vertical="center" shrinkToFit="1"/>
      <protection locked="0"/>
    </xf>
    <xf numFmtId="0" fontId="27" fillId="0" borderId="23" xfId="0" applyFont="1" applyFill="1" applyBorder="1" applyAlignment="1" applyProtection="1">
      <alignment horizontal="right" vertical="center" wrapText="1"/>
      <protection locked="0"/>
    </xf>
    <xf numFmtId="0" fontId="7" fillId="0" borderId="18" xfId="251" applyFont="1" applyFill="1" applyBorder="1" applyAlignment="1">
      <alignment horizontal="left" vertical="center" wrapText="1"/>
    </xf>
    <xf numFmtId="0" fontId="21" fillId="0" borderId="23" xfId="0" applyFont="1" applyFill="1" applyBorder="1" applyAlignment="1" applyProtection="1">
      <alignment horizontal="right" vertical="center" wrapText="1"/>
      <protection locked="0"/>
    </xf>
    <xf numFmtId="0" fontId="21" fillId="0" borderId="23" xfId="0" applyFont="1" applyFill="1" applyBorder="1" applyAlignment="1" applyProtection="1">
      <alignment horizontal="left" vertical="center" wrapText="1"/>
      <protection locked="0"/>
    </xf>
    <xf numFmtId="0" fontId="20" fillId="0" borderId="18" xfId="0" applyFont="1" applyFill="1" applyBorder="1" applyAlignment="1" applyProtection="1">
      <alignment horizontal="left" vertical="center" shrinkToFit="1"/>
      <protection locked="0"/>
    </xf>
    <xf numFmtId="0" fontId="20" fillId="0" borderId="20" xfId="0" applyFont="1" applyFill="1" applyBorder="1" applyAlignment="1" applyProtection="1">
      <alignment vertical="center" shrinkToFit="1"/>
      <protection locked="0"/>
    </xf>
    <xf numFmtId="205" fontId="20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20" fillId="0" borderId="18" xfId="0" applyFont="1" applyFill="1" applyBorder="1" applyAlignment="1" applyProtection="1">
      <alignment horizontal="center" vertical="center" shrinkToFit="1"/>
      <protection locked="0"/>
    </xf>
    <xf numFmtId="0" fontId="20" fillId="0" borderId="19" xfId="0" applyFont="1" applyFill="1" applyBorder="1" applyAlignment="1" applyProtection="1">
      <alignment vertical="center" shrinkToFit="1"/>
      <protection locked="0"/>
    </xf>
    <xf numFmtId="0" fontId="20" fillId="0" borderId="18" xfId="252" applyFont="1" applyFill="1" applyBorder="1" applyAlignment="1" applyProtection="1">
      <alignment vertical="center" shrinkToFit="1"/>
      <protection locked="0"/>
    </xf>
    <xf numFmtId="1" fontId="7" fillId="0" borderId="28" xfId="0" applyNumberFormat="1" applyFont="1" applyFill="1" applyBorder="1" applyAlignment="1" applyProtection="1">
      <alignment horizontal="left" vertical="center" indent="1"/>
      <protection locked="0"/>
    </xf>
    <xf numFmtId="0" fontId="7" fillId="0" borderId="19" xfId="209" applyFont="1" applyFill="1" applyBorder="1" applyAlignment="1" applyProtection="1">
      <alignment vertical="center" shrinkToFit="1"/>
      <protection locked="0"/>
    </xf>
    <xf numFmtId="0" fontId="7" fillId="0" borderId="19" xfId="0" applyFont="1" applyFill="1" applyBorder="1" applyAlignment="1" applyProtection="1">
      <alignment vertical="center" shrinkToFit="1"/>
      <protection locked="0"/>
    </xf>
    <xf numFmtId="3" fontId="20" fillId="0" borderId="18" xfId="0" applyNumberFormat="1" applyFont="1" applyFill="1" applyBorder="1" applyAlignment="1" applyProtection="1">
      <alignment vertical="center" shrinkToFit="1"/>
      <protection locked="0"/>
    </xf>
    <xf numFmtId="3" fontId="7" fillId="0" borderId="18" xfId="0" applyNumberFormat="1" applyFont="1" applyFill="1" applyBorder="1" applyAlignment="1" applyProtection="1">
      <alignment horizontal="left" vertical="center" indent="1" shrinkToFit="1"/>
      <protection locked="0"/>
    </xf>
    <xf numFmtId="0" fontId="7" fillId="0" borderId="19" xfId="0" applyFont="1" applyFill="1" applyBorder="1" applyAlignment="1" applyProtection="1">
      <alignment horizontal="right" vertical="center" shrinkToFit="1"/>
      <protection locked="0"/>
    </xf>
    <xf numFmtId="0" fontId="20" fillId="0" borderId="19" xfId="0" applyFont="1" applyFill="1" applyBorder="1" applyAlignment="1" applyProtection="1">
      <alignment horizontal="right" vertical="center" shrinkToFit="1"/>
      <protection locked="0"/>
    </xf>
    <xf numFmtId="0" fontId="20" fillId="0" borderId="24" xfId="0" applyFont="1" applyFill="1" applyBorder="1" applyAlignment="1" applyProtection="1">
      <alignment horizontal="center" vertical="center" shrinkToFit="1"/>
      <protection locked="0"/>
    </xf>
    <xf numFmtId="0" fontId="20" fillId="0" borderId="25" xfId="0" applyFont="1" applyFill="1" applyBorder="1" applyAlignment="1" applyProtection="1">
      <alignment horizontal="right" vertical="center" shrinkToFit="1"/>
      <protection locked="0"/>
    </xf>
    <xf numFmtId="205" fontId="20" fillId="0" borderId="25" xfId="0" applyNumberFormat="1" applyFont="1" applyFill="1" applyBorder="1" applyAlignment="1" applyProtection="1">
      <alignment horizontal="right" vertical="center" wrapText="1"/>
      <protection locked="0"/>
    </xf>
    <xf numFmtId="203" fontId="24" fillId="0" borderId="27" xfId="0" applyNumberFormat="1" applyFont="1" applyFill="1" applyBorder="1" applyAlignment="1" applyProtection="1">
      <alignment horizontal="right" vertical="center" wrapText="1"/>
      <protection locked="0"/>
    </xf>
    <xf numFmtId="0" fontId="20" fillId="0" borderId="3" xfId="0" applyFont="1" applyFill="1" applyBorder="1" applyAlignment="1" applyProtection="1">
      <alignment horizontal="center" vertical="center"/>
      <protection locked="0"/>
    </xf>
    <xf numFmtId="0" fontId="20" fillId="0" borderId="35" xfId="0" applyFont="1" applyFill="1" applyBorder="1" applyAlignment="1" applyProtection="1">
      <alignment horizontal="center" vertical="center" wrapText="1"/>
      <protection locked="0"/>
    </xf>
    <xf numFmtId="0" fontId="20" fillId="0" borderId="4" xfId="0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1" fontId="20" fillId="0" borderId="1" xfId="251" applyNumberFormat="1" applyFont="1" applyBorder="1" applyAlignment="1">
      <alignment horizontal="center" vertical="center" wrapText="1"/>
    </xf>
    <xf numFmtId="0" fontId="20" fillId="0" borderId="6" xfId="0" applyFont="1" applyFill="1" applyBorder="1" applyAlignment="1" applyProtection="1">
      <alignment horizontal="center" vertical="center" wrapText="1"/>
      <protection locked="0"/>
    </xf>
    <xf numFmtId="205" fontId="7" fillId="0" borderId="21" xfId="0" applyNumberFormat="1" applyFont="1" applyFill="1" applyBorder="1" applyAlignment="1" applyProtection="1">
      <alignment horizontal="right" vertical="center" wrapText="1"/>
      <protection locked="0"/>
    </xf>
    <xf numFmtId="205" fontId="20" fillId="0" borderId="36" xfId="0" applyNumberFormat="1" applyFont="1" applyFill="1" applyBorder="1" applyAlignment="1" applyProtection="1">
      <alignment vertical="center" wrapText="1"/>
      <protection locked="0"/>
    </xf>
    <xf numFmtId="205" fontId="20" fillId="0" borderId="22" xfId="0" applyNumberFormat="1" applyFont="1" applyFill="1" applyBorder="1" applyAlignment="1" applyProtection="1">
      <alignment vertical="center" wrapText="1"/>
      <protection locked="0"/>
    </xf>
    <xf numFmtId="205" fontId="21" fillId="0" borderId="22" xfId="0" applyNumberFormat="1" applyFont="1" applyFill="1" applyBorder="1" applyAlignment="1" applyProtection="1">
      <alignment vertical="center" wrapText="1"/>
      <protection locked="0"/>
    </xf>
    <xf numFmtId="205" fontId="20" fillId="0" borderId="23" xfId="0" applyNumberFormat="1" applyFont="1" applyFill="1" applyBorder="1" applyAlignment="1" applyProtection="1">
      <alignment horizontal="right" vertical="center"/>
      <protection locked="0"/>
    </xf>
    <xf numFmtId="204" fontId="7" fillId="0" borderId="19" xfId="209" applyNumberFormat="1" applyFont="1" applyFill="1" applyBorder="1" applyAlignment="1" applyProtection="1">
      <alignment horizontal="right" vertical="center"/>
      <protection locked="0"/>
    </xf>
    <xf numFmtId="204" fontId="20" fillId="0" borderId="23" xfId="0" applyNumberFormat="1" applyFont="1" applyFill="1" applyBorder="1" applyAlignment="1" applyProtection="1">
      <alignment horizontal="right" vertical="center"/>
      <protection locked="0"/>
    </xf>
    <xf numFmtId="205" fontId="20" fillId="0" borderId="21" xfId="0" applyNumberFormat="1" applyFont="1" applyFill="1" applyBorder="1" applyAlignment="1" applyProtection="1">
      <alignment horizontal="right" vertical="center" wrapText="1"/>
      <protection locked="0"/>
    </xf>
    <xf numFmtId="204" fontId="24" fillId="0" borderId="23" xfId="0" applyNumberFormat="1" applyFont="1" applyFill="1" applyBorder="1" applyAlignment="1" applyProtection="1">
      <alignment horizontal="right" vertical="center"/>
      <protection locked="0"/>
    </xf>
    <xf numFmtId="0" fontId="20" fillId="0" borderId="18" xfId="0" applyFont="1" applyFill="1" applyBorder="1" applyAlignment="1" applyProtection="1">
      <alignment horizontal="center" vertical="center"/>
      <protection locked="0"/>
    </xf>
    <xf numFmtId="204" fontId="27" fillId="0" borderId="22" xfId="0" applyNumberFormat="1" applyFont="1" applyFill="1" applyBorder="1" applyAlignment="1" applyProtection="1">
      <alignment horizontal="right" vertical="center" wrapText="1"/>
      <protection locked="0"/>
    </xf>
    <xf numFmtId="204" fontId="0" fillId="0" borderId="0" xfId="0" applyNumberFormat="1" applyFont="1" applyFill="1" applyProtection="1">
      <protection locked="0"/>
    </xf>
    <xf numFmtId="205" fontId="20" fillId="0" borderId="21" xfId="0" applyNumberFormat="1" applyFont="1" applyFill="1" applyBorder="1" applyAlignment="1" applyProtection="1">
      <alignment horizontal="center" vertical="center" wrapText="1"/>
      <protection locked="0"/>
    </xf>
    <xf numFmtId="204" fontId="27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18" xfId="0" applyFont="1" applyFill="1" applyBorder="1" applyAlignment="1" applyProtection="1">
      <alignment vertical="center" shrinkToFit="1"/>
      <protection locked="0"/>
    </xf>
    <xf numFmtId="205" fontId="27" fillId="0" borderId="22" xfId="0" applyNumberFormat="1" applyFont="1" applyFill="1" applyBorder="1" applyAlignment="1" applyProtection="1">
      <alignment horizontal="right" vertical="center"/>
      <protection locked="0"/>
    </xf>
    <xf numFmtId="0" fontId="7" fillId="0" borderId="18" xfId="0" applyFont="1" applyFill="1" applyBorder="1" applyAlignment="1" applyProtection="1">
      <alignment horizontal="left" vertical="center" indent="1" shrinkToFit="1"/>
      <protection locked="0"/>
    </xf>
    <xf numFmtId="205" fontId="7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Protection="1">
      <protection locked="0"/>
    </xf>
    <xf numFmtId="205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Protection="1">
      <protection locked="0"/>
    </xf>
    <xf numFmtId="0" fontId="24" fillId="0" borderId="22" xfId="0" applyFont="1" applyBorder="1" applyAlignment="1">
      <alignment horizontal="left" vertical="center" wrapText="1"/>
    </xf>
    <xf numFmtId="0" fontId="7" fillId="0" borderId="18" xfId="0" applyFont="1" applyFill="1" applyBorder="1" applyAlignment="1" applyProtection="1">
      <alignment horizontal="left" vertical="center" indent="2" shrinkToFit="1"/>
      <protection locked="0"/>
    </xf>
    <xf numFmtId="0" fontId="20" fillId="0" borderId="25" xfId="0" applyFont="1" applyFill="1" applyBorder="1" applyAlignment="1" applyProtection="1">
      <alignment vertical="center" shrinkToFit="1"/>
      <protection locked="0"/>
    </xf>
    <xf numFmtId="204" fontId="27" fillId="0" borderId="37" xfId="0" applyNumberFormat="1" applyFont="1" applyFill="1" applyBorder="1" applyAlignment="1" applyProtection="1">
      <alignment horizontal="left" vertical="center" wrapText="1"/>
      <protection locked="0"/>
    </xf>
    <xf numFmtId="203" fontId="0" fillId="0" borderId="0" xfId="0" applyNumberFormat="1" applyFont="1" applyFill="1" applyProtection="1">
      <protection locked="0"/>
    </xf>
    <xf numFmtId="0" fontId="23" fillId="0" borderId="0" xfId="222" applyFont="1" applyAlignment="1">
      <alignment horizontal="center"/>
    </xf>
    <xf numFmtId="0" fontId="0" fillId="0" borderId="0" xfId="222"/>
    <xf numFmtId="0" fontId="0" fillId="0" borderId="29" xfId="222" applyBorder="1" applyAlignment="1">
      <alignment horizontal="center"/>
    </xf>
    <xf numFmtId="0" fontId="9" fillId="0" borderId="1" xfId="222" applyFont="1" applyBorder="1" applyAlignment="1">
      <alignment horizontal="center" vertical="center"/>
    </xf>
    <xf numFmtId="0" fontId="9" fillId="0" borderId="1" xfId="103" applyFont="1" applyBorder="1" applyAlignment="1">
      <alignment horizontal="center" vertical="center"/>
    </xf>
    <xf numFmtId="0" fontId="9" fillId="0" borderId="1" xfId="103" applyFont="1" applyBorder="1" applyAlignment="1">
      <alignment vertical="center"/>
    </xf>
    <xf numFmtId="0" fontId="9" fillId="0" borderId="1" xfId="103" applyFont="1" applyBorder="1" applyAlignment="1">
      <alignment horizontal="right" vertical="center"/>
    </xf>
    <xf numFmtId="0" fontId="0" fillId="0" borderId="1" xfId="103" applyBorder="1" applyAlignment="1">
      <alignment vertical="center"/>
    </xf>
    <xf numFmtId="0" fontId="0" fillId="0" borderId="1" xfId="103" applyBorder="1" applyAlignment="1">
      <alignment horizontal="right" vertical="center"/>
    </xf>
    <xf numFmtId="0" fontId="30" fillId="0" borderId="1" xfId="214" applyNumberFormat="1" applyFont="1" applyFill="1" applyBorder="1" applyAlignment="1" applyProtection="1">
      <alignment horizontal="right" vertical="center"/>
    </xf>
    <xf numFmtId="0" fontId="31" fillId="0" borderId="1" xfId="214" applyNumberFormat="1" applyFont="1" applyFill="1" applyBorder="1" applyAlignment="1" applyProtection="1">
      <alignment horizontal="right" vertical="center"/>
    </xf>
    <xf numFmtId="0" fontId="0" fillId="0" borderId="0" xfId="219"/>
    <xf numFmtId="0" fontId="23" fillId="0" borderId="0" xfId="204" applyFont="1" applyAlignment="1">
      <alignment horizontal="center"/>
    </xf>
    <xf numFmtId="0" fontId="0" fillId="0" borderId="0" xfId="204"/>
    <xf numFmtId="0" fontId="0" fillId="0" borderId="0" xfId="204" applyAlignment="1">
      <alignment horizontal="right" vertical="center"/>
    </xf>
    <xf numFmtId="0" fontId="9" fillId="0" borderId="1" xfId="204" applyFont="1" applyBorder="1" applyAlignment="1">
      <alignment horizontal="center" vertical="center"/>
    </xf>
    <xf numFmtId="0" fontId="0" fillId="0" borderId="1" xfId="219" applyBorder="1"/>
    <xf numFmtId="3" fontId="32" fillId="0" borderId="1" xfId="231" applyNumberFormat="1" applyFont="1" applyFill="1" applyBorder="1" applyAlignment="1" applyProtection="1">
      <alignment horizontal="center" vertical="center"/>
      <protection locked="0"/>
    </xf>
    <xf numFmtId="209" fontId="9" fillId="0" borderId="1" xfId="225" applyNumberFormat="1" applyFont="1" applyBorder="1" applyAlignment="1">
      <alignment horizontal="right" vertical="center"/>
    </xf>
    <xf numFmtId="0" fontId="33" fillId="0" borderId="0" xfId="221" applyFont="1" applyFill="1" applyAlignment="1">
      <alignment horizontal="center" vertical="center"/>
    </xf>
    <xf numFmtId="0" fontId="34" fillId="0" borderId="0" xfId="221" applyFont="1" applyFill="1" applyAlignment="1">
      <alignment horizontal="center" vertical="center"/>
    </xf>
    <xf numFmtId="0" fontId="34" fillId="0" borderId="0" xfId="221" applyFont="1" applyFill="1" applyAlignment="1">
      <alignment horizontal="right" vertical="center"/>
    </xf>
    <xf numFmtId="0" fontId="35" fillId="0" borderId="1" xfId="221" applyFont="1" applyFill="1" applyBorder="1" applyAlignment="1">
      <alignment horizontal="center" vertical="center"/>
    </xf>
    <xf numFmtId="1" fontId="35" fillId="0" borderId="1" xfId="221" applyNumberFormat="1" applyFont="1" applyFill="1" applyBorder="1" applyAlignment="1">
      <alignment vertical="center"/>
    </xf>
    <xf numFmtId="1" fontId="5" fillId="0" borderId="1" xfId="217" applyNumberFormat="1" applyFont="1" applyFill="1" applyBorder="1" applyAlignment="1" applyProtection="1">
      <alignment vertical="center"/>
      <protection locked="0"/>
    </xf>
    <xf numFmtId="1" fontId="5" fillId="0" borderId="1" xfId="217" applyNumberFormat="1" applyFont="1" applyFill="1" applyBorder="1" applyAlignment="1" applyProtection="1">
      <alignment horizontal="right" vertical="center"/>
      <protection locked="0"/>
    </xf>
    <xf numFmtId="1" fontId="6" fillId="0" borderId="1" xfId="217" applyNumberFormat="1" applyFont="1" applyFill="1" applyBorder="1" applyAlignment="1" applyProtection="1">
      <alignment vertical="center"/>
      <protection locked="0"/>
    </xf>
    <xf numFmtId="1" fontId="6" fillId="0" borderId="1" xfId="217" applyNumberFormat="1" applyFont="1" applyFill="1" applyBorder="1" applyAlignment="1" applyProtection="1">
      <alignment horizontal="right" vertical="center"/>
      <protection locked="0"/>
    </xf>
    <xf numFmtId="3" fontId="5" fillId="0" borderId="1" xfId="217" applyNumberFormat="1" applyFont="1" applyFill="1" applyBorder="1" applyAlignment="1" applyProtection="1">
      <alignment horizontal="right" vertical="center"/>
      <protection locked="0"/>
    </xf>
    <xf numFmtId="0" fontId="6" fillId="0" borderId="1" xfId="217" applyNumberFormat="1" applyFont="1" applyFill="1" applyBorder="1" applyAlignment="1" applyProtection="1">
      <alignment vertical="center"/>
      <protection locked="0"/>
    </xf>
    <xf numFmtId="3" fontId="6" fillId="0" borderId="1" xfId="217" applyNumberFormat="1" applyFont="1" applyFill="1" applyBorder="1" applyAlignment="1" applyProtection="1">
      <alignment horizontal="right" vertical="center"/>
      <protection locked="0"/>
    </xf>
    <xf numFmtId="3" fontId="6" fillId="0" borderId="1" xfId="217" applyNumberFormat="1" applyFont="1" applyFill="1" applyBorder="1" applyAlignment="1" applyProtection="1">
      <alignment vertical="center"/>
      <protection locked="0"/>
    </xf>
    <xf numFmtId="3" fontId="6" fillId="0" borderId="1" xfId="217" applyNumberFormat="1" applyFont="1" applyFill="1" applyBorder="1" applyAlignment="1" applyProtection="1">
      <alignment horizontal="right" vertical="center"/>
    </xf>
    <xf numFmtId="0" fontId="6" fillId="0" borderId="1" xfId="217" applyFont="1" applyFill="1" applyBorder="1" applyAlignment="1" applyProtection="1">
      <alignment vertical="center" wrapText="1"/>
      <protection locked="0"/>
    </xf>
    <xf numFmtId="0" fontId="0" fillId="0" borderId="0" xfId="210"/>
    <xf numFmtId="0" fontId="19" fillId="0" borderId="0" xfId="253" applyFont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/>
    </xf>
    <xf numFmtId="0" fontId="20" fillId="0" borderId="31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horizontal="right" vertical="center"/>
    </xf>
    <xf numFmtId="0" fontId="0" fillId="0" borderId="1" xfId="0" applyFill="1" applyBorder="1"/>
    <xf numFmtId="0" fontId="7" fillId="0" borderId="1" xfId="0" applyNumberFormat="1" applyFont="1" applyFill="1" applyBorder="1" applyAlignment="1" applyProtection="1">
      <alignment horizontal="left" vertical="center"/>
    </xf>
    <xf numFmtId="0" fontId="20" fillId="0" borderId="1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horizontal="right" vertical="center"/>
    </xf>
    <xf numFmtId="3" fontId="7" fillId="0" borderId="33" xfId="0" applyNumberFormat="1" applyFont="1" applyFill="1" applyBorder="1" applyAlignment="1" applyProtection="1">
      <alignment horizontal="right" vertical="center"/>
    </xf>
    <xf numFmtId="0" fontId="0" fillId="0" borderId="0" xfId="0" applyAlignment="1"/>
    <xf numFmtId="0" fontId="20" fillId="0" borderId="33" xfId="0" applyNumberFormat="1" applyFont="1" applyFill="1" applyBorder="1" applyAlignment="1" applyProtection="1">
      <alignment horizontal="center" vertical="center"/>
    </xf>
    <xf numFmtId="0" fontId="20" fillId="0" borderId="30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left" vertical="center"/>
    </xf>
    <xf numFmtId="0" fontId="20" fillId="0" borderId="31" xfId="0" applyNumberFormat="1" applyFont="1" applyFill="1" applyBorder="1" applyAlignment="1" applyProtection="1">
      <alignment horizontal="left" vertical="center"/>
    </xf>
    <xf numFmtId="3" fontId="7" fillId="0" borderId="30" xfId="0" applyNumberFormat="1" applyFont="1" applyFill="1" applyBorder="1" applyAlignment="1" applyProtection="1">
      <alignment horizontal="right" vertical="center"/>
    </xf>
    <xf numFmtId="3" fontId="7" fillId="0" borderId="16" xfId="0" applyNumberFormat="1" applyFont="1" applyFill="1" applyBorder="1" applyAlignment="1" applyProtection="1">
      <alignment horizontal="right" vertical="center"/>
    </xf>
    <xf numFmtId="0" fontId="7" fillId="0" borderId="31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Alignment="1">
      <alignment horizontal="center"/>
    </xf>
    <xf numFmtId="0" fontId="2" fillId="0" borderId="0" xfId="0" applyFont="1" applyFill="1"/>
    <xf numFmtId="0" fontId="20" fillId="0" borderId="0" xfId="0" applyFont="1" applyFill="1" applyBorder="1" applyAlignment="1">
      <alignment horizontal="right"/>
    </xf>
    <xf numFmtId="1" fontId="7" fillId="0" borderId="38" xfId="0" applyNumberFormat="1" applyFont="1" applyBorder="1" applyAlignment="1">
      <alignment vertical="center"/>
    </xf>
    <xf numFmtId="1" fontId="7" fillId="0" borderId="19" xfId="251" applyNumberFormat="1" applyFont="1" applyFill="1" applyBorder="1" applyAlignment="1">
      <alignment horizontal="right" vertical="center"/>
    </xf>
    <xf numFmtId="196" fontId="7" fillId="0" borderId="19" xfId="0" applyNumberFormat="1" applyFont="1" applyFill="1" applyBorder="1" applyAlignment="1">
      <alignment horizontal="right" vertical="center"/>
    </xf>
    <xf numFmtId="196" fontId="7" fillId="0" borderId="20" xfId="0" applyNumberFormat="1" applyFont="1" applyFill="1" applyBorder="1" applyAlignment="1">
      <alignment vertical="center"/>
    </xf>
    <xf numFmtId="1" fontId="21" fillId="0" borderId="39" xfId="0" applyNumberFormat="1" applyFont="1" applyFill="1" applyBorder="1" applyAlignment="1">
      <alignment vertical="center" wrapText="1"/>
    </xf>
    <xf numFmtId="1" fontId="0" fillId="0" borderId="0" xfId="0" applyNumberFormat="1" applyFill="1"/>
    <xf numFmtId="1" fontId="7" fillId="0" borderId="18" xfId="0" applyNumberFormat="1" applyFont="1" applyBorder="1" applyAlignment="1">
      <alignment vertical="center"/>
    </xf>
    <xf numFmtId="1" fontId="21" fillId="0" borderId="23" xfId="0" applyNumberFormat="1" applyFont="1" applyFill="1" applyBorder="1" applyAlignment="1">
      <alignment vertical="center" wrapText="1"/>
    </xf>
    <xf numFmtId="1" fontId="7" fillId="0" borderId="18" xfId="0" applyNumberFormat="1" applyFont="1" applyFill="1" applyBorder="1" applyAlignment="1">
      <alignment vertical="center"/>
    </xf>
    <xf numFmtId="1" fontId="7" fillId="0" borderId="18" xfId="0" applyNumberFormat="1" applyFont="1" applyFill="1" applyBorder="1" applyAlignment="1">
      <alignment vertical="center" shrinkToFit="1"/>
    </xf>
    <xf numFmtId="0" fontId="36" fillId="0" borderId="22" xfId="0" applyFont="1" applyFill="1" applyBorder="1" applyAlignment="1">
      <alignment vertical="center" wrapText="1"/>
    </xf>
    <xf numFmtId="0" fontId="21" fillId="0" borderId="23" xfId="0" applyFont="1" applyFill="1" applyBorder="1" applyAlignment="1">
      <alignment vertical="center"/>
    </xf>
    <xf numFmtId="1" fontId="7" fillId="0" borderId="19" xfId="251" applyNumberFormat="1" applyFont="1" applyBorder="1" applyAlignment="1">
      <alignment horizontal="right" vertical="center"/>
    </xf>
    <xf numFmtId="1" fontId="20" fillId="0" borderId="28" xfId="0" applyNumberFormat="1" applyFont="1" applyFill="1" applyBorder="1" applyAlignment="1">
      <alignment vertical="center"/>
    </xf>
    <xf numFmtId="1" fontId="20" fillId="0" borderId="19" xfId="251" applyNumberFormat="1" applyFont="1" applyFill="1" applyBorder="1" applyAlignment="1">
      <alignment horizontal="right" vertical="center"/>
    </xf>
    <xf numFmtId="1" fontId="20" fillId="0" borderId="20" xfId="251" applyNumberFormat="1" applyFont="1" applyFill="1" applyBorder="1" applyAlignment="1">
      <alignment horizontal="right" vertical="center"/>
    </xf>
    <xf numFmtId="196" fontId="20" fillId="0" borderId="19" xfId="0" applyNumberFormat="1" applyFont="1" applyFill="1" applyBorder="1" applyAlignment="1">
      <alignment horizontal="right" vertical="center"/>
    </xf>
    <xf numFmtId="196" fontId="20" fillId="0" borderId="20" xfId="0" applyNumberFormat="1" applyFont="1" applyFill="1" applyBorder="1" applyAlignment="1">
      <alignment vertical="center"/>
    </xf>
    <xf numFmtId="0" fontId="24" fillId="0" borderId="23" xfId="0" applyFont="1" applyFill="1" applyBorder="1" applyAlignment="1">
      <alignment vertical="center"/>
    </xf>
    <xf numFmtId="1" fontId="20" fillId="0" borderId="28" xfId="0" applyNumberFormat="1" applyFont="1" applyFill="1" applyBorder="1" applyAlignment="1">
      <alignment horizontal="center" vertical="center"/>
    </xf>
    <xf numFmtId="196" fontId="20" fillId="0" borderId="20" xfId="0" applyNumberFormat="1" applyFont="1" applyFill="1" applyBorder="1" applyAlignment="1">
      <alignment horizontal="right" vertical="center"/>
    </xf>
    <xf numFmtId="1" fontId="20" fillId="0" borderId="28" xfId="0" applyNumberFormat="1" applyFont="1" applyFill="1" applyBorder="1" applyAlignment="1">
      <alignment horizontal="left" vertical="center"/>
    </xf>
    <xf numFmtId="0" fontId="24" fillId="0" borderId="20" xfId="0" applyFont="1" applyFill="1" applyBorder="1" applyAlignment="1">
      <alignment vertical="center" wrapText="1"/>
    </xf>
    <xf numFmtId="0" fontId="0" fillId="0" borderId="20" xfId="0" applyFill="1" applyBorder="1"/>
    <xf numFmtId="0" fontId="0" fillId="0" borderId="23" xfId="0" applyFill="1" applyBorder="1"/>
    <xf numFmtId="1" fontId="7" fillId="0" borderId="20" xfId="251" applyNumberFormat="1" applyFont="1" applyFill="1" applyBorder="1" applyAlignment="1">
      <alignment horizontal="right" vertical="center"/>
    </xf>
    <xf numFmtId="1" fontId="20" fillId="0" borderId="28" xfId="0" applyNumberFormat="1" applyFont="1" applyFill="1" applyBorder="1" applyAlignment="1" applyProtection="1">
      <alignment horizontal="left" vertical="center" indent="1"/>
      <protection locked="0"/>
    </xf>
    <xf numFmtId="0" fontId="24" fillId="0" borderId="20" xfId="0" applyFont="1" applyFill="1" applyBorder="1" applyAlignment="1">
      <alignment horizontal="left" vertical="center" wrapText="1"/>
    </xf>
    <xf numFmtId="1" fontId="20" fillId="0" borderId="28" xfId="0" applyNumberFormat="1" applyFont="1" applyFill="1" applyBorder="1" applyAlignment="1" applyProtection="1">
      <alignment vertical="center"/>
      <protection locked="0"/>
    </xf>
    <xf numFmtId="1" fontId="7" fillId="0" borderId="28" xfId="0" applyNumberFormat="1" applyFont="1" applyBorder="1" applyAlignment="1" applyProtection="1">
      <alignment horizontal="left" vertical="center" indent="1"/>
      <protection locked="0"/>
    </xf>
    <xf numFmtId="1" fontId="7" fillId="0" borderId="19" xfId="0" applyNumberFormat="1" applyFont="1" applyFill="1" applyBorder="1" applyAlignment="1">
      <alignment horizontal="right" vertical="center"/>
    </xf>
    <xf numFmtId="1" fontId="7" fillId="0" borderId="20" xfId="253" applyNumberFormat="1" applyFont="1" applyBorder="1" applyAlignment="1">
      <alignment horizontal="right" vertical="center"/>
    </xf>
    <xf numFmtId="1" fontId="7" fillId="0" borderId="20" xfId="0" applyNumberFormat="1" applyFont="1" applyFill="1" applyBorder="1" applyAlignment="1">
      <alignment horizontal="right" vertical="center"/>
    </xf>
    <xf numFmtId="0" fontId="21" fillId="0" borderId="23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left" vertical="center" indent="1"/>
    </xf>
    <xf numFmtId="0" fontId="24" fillId="0" borderId="23" xfId="0" applyFont="1" applyFill="1" applyBorder="1" applyAlignment="1">
      <alignment vertical="center" wrapText="1"/>
    </xf>
    <xf numFmtId="0" fontId="7" fillId="0" borderId="20" xfId="253" applyNumberFormat="1" applyFont="1" applyBorder="1" applyAlignment="1">
      <alignment horizontal="right" vertical="center"/>
    </xf>
    <xf numFmtId="1" fontId="7" fillId="0" borderId="28" xfId="0" applyNumberFormat="1" applyFont="1" applyFill="1" applyBorder="1" applyAlignment="1" applyProtection="1">
      <alignment horizontal="center" vertical="center"/>
      <protection locked="0"/>
    </xf>
    <xf numFmtId="0" fontId="20" fillId="0" borderId="20" xfId="253" applyNumberFormat="1" applyFont="1" applyBorder="1" applyAlignment="1">
      <alignment horizontal="right" vertical="center"/>
    </xf>
    <xf numFmtId="1" fontId="20" fillId="0" borderId="24" xfId="0" applyNumberFormat="1" applyFont="1" applyFill="1" applyBorder="1" applyAlignment="1">
      <alignment horizontal="left" vertical="center" indent="2"/>
    </xf>
    <xf numFmtId="1" fontId="20" fillId="0" borderId="40" xfId="251" applyNumberFormat="1" applyFont="1" applyFill="1" applyBorder="1" applyAlignment="1">
      <alignment horizontal="right" vertical="center"/>
    </xf>
    <xf numFmtId="1" fontId="20" fillId="0" borderId="25" xfId="251" applyNumberFormat="1" applyFont="1" applyFill="1" applyBorder="1" applyAlignment="1">
      <alignment horizontal="right" vertical="center"/>
    </xf>
    <xf numFmtId="196" fontId="20" fillId="0" borderId="25" xfId="0" applyNumberFormat="1" applyFont="1" applyFill="1" applyBorder="1" applyAlignment="1">
      <alignment horizontal="right" vertical="center"/>
    </xf>
    <xf numFmtId="196" fontId="20" fillId="0" borderId="25" xfId="0" applyNumberFormat="1" applyFont="1" applyFill="1" applyBorder="1" applyAlignment="1">
      <alignment vertical="center"/>
    </xf>
    <xf numFmtId="0" fontId="24" fillId="0" borderId="27" xfId="0" applyFont="1" applyFill="1" applyBorder="1" applyAlignment="1">
      <alignment vertical="center"/>
    </xf>
    <xf numFmtId="1" fontId="20" fillId="0" borderId="0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20" fillId="0" borderId="18" xfId="251" applyFont="1" applyBorder="1" applyAlignment="1">
      <alignment horizontal="left" vertical="center"/>
    </xf>
    <xf numFmtId="0" fontId="7" fillId="0" borderId="19" xfId="253" applyNumberFormat="1" applyFont="1" applyFill="1" applyBorder="1" applyAlignment="1">
      <alignment horizontal="right" vertical="center"/>
    </xf>
    <xf numFmtId="206" fontId="7" fillId="0" borderId="0" xfId="0" applyNumberFormat="1" applyFont="1"/>
    <xf numFmtId="0" fontId="7" fillId="0" borderId="18" xfId="0" applyFont="1" applyBorder="1" applyAlignment="1">
      <alignment horizontal="left" vertical="center"/>
    </xf>
    <xf numFmtId="205" fontId="7" fillId="0" borderId="20" xfId="251" applyNumberFormat="1" applyFont="1" applyFill="1" applyBorder="1" applyAlignment="1">
      <alignment horizontal="right" vertical="center" wrapText="1"/>
    </xf>
    <xf numFmtId="0" fontId="7" fillId="0" borderId="18" xfId="253" applyFont="1" applyFill="1" applyBorder="1" applyAlignment="1">
      <alignment vertical="center"/>
    </xf>
    <xf numFmtId="0" fontId="21" fillId="0" borderId="22" xfId="0" applyFont="1" applyFill="1" applyBorder="1" applyAlignment="1">
      <alignment horizontal="left" vertical="center"/>
    </xf>
    <xf numFmtId="0" fontId="7" fillId="0" borderId="20" xfId="284" applyNumberFormat="1" applyFont="1" applyFill="1" applyBorder="1" applyAlignment="1">
      <alignment horizontal="right" vertical="center"/>
    </xf>
    <xf numFmtId="0" fontId="20" fillId="0" borderId="20" xfId="253" applyNumberFormat="1" applyFont="1" applyFill="1" applyBorder="1" applyAlignment="1">
      <alignment horizontal="right" vertical="center"/>
    </xf>
    <xf numFmtId="0" fontId="20" fillId="0" borderId="19" xfId="0" applyFont="1" applyFill="1" applyBorder="1" applyAlignment="1">
      <alignment horizontal="right" vertical="center"/>
    </xf>
    <xf numFmtId="1" fontId="20" fillId="0" borderId="18" xfId="251" applyNumberFormat="1" applyFont="1" applyBorder="1" applyAlignment="1">
      <alignment horizontal="center" vertical="center"/>
    </xf>
    <xf numFmtId="1" fontId="20" fillId="0" borderId="20" xfId="251" applyNumberFormat="1" applyFont="1" applyBorder="1" applyAlignment="1">
      <alignment horizontal="right" vertical="center"/>
    </xf>
    <xf numFmtId="1" fontId="21" fillId="0" borderId="22" xfId="0" applyNumberFormat="1" applyFont="1" applyBorder="1" applyAlignment="1">
      <alignment vertical="center"/>
    </xf>
    <xf numFmtId="1" fontId="20" fillId="0" borderId="18" xfId="251" applyNumberFormat="1" applyFont="1" applyBorder="1" applyAlignment="1">
      <alignment horizontal="left" vertical="center"/>
    </xf>
    <xf numFmtId="1" fontId="7" fillId="0" borderId="18" xfId="251" applyNumberFormat="1" applyFont="1" applyBorder="1" applyAlignment="1">
      <alignment horizontal="left" vertical="center" indent="1"/>
    </xf>
    <xf numFmtId="196" fontId="7" fillId="0" borderId="20" xfId="0" applyNumberFormat="1" applyFont="1" applyFill="1" applyBorder="1" applyAlignment="1">
      <alignment horizontal="right" vertical="center"/>
    </xf>
    <xf numFmtId="0" fontId="24" fillId="0" borderId="22" xfId="0" applyFont="1" applyBorder="1" applyAlignment="1">
      <alignment vertical="center" wrapText="1"/>
    </xf>
    <xf numFmtId="0" fontId="24" fillId="0" borderId="22" xfId="0" applyFont="1" applyBorder="1" applyAlignment="1">
      <alignment vertical="center"/>
    </xf>
    <xf numFmtId="0" fontId="20" fillId="0" borderId="24" xfId="0" applyFont="1" applyBorder="1" applyAlignment="1">
      <alignment horizontal="center" vertical="center"/>
    </xf>
    <xf numFmtId="1" fontId="20" fillId="0" borderId="41" xfId="251" applyNumberFormat="1" applyFont="1" applyBorder="1" applyAlignment="1">
      <alignment horizontal="right" vertical="center"/>
    </xf>
    <xf numFmtId="208" fontId="20" fillId="0" borderId="25" xfId="251" applyNumberFormat="1" applyFont="1" applyFill="1" applyBorder="1" applyAlignment="1">
      <alignment horizontal="right" vertical="center" wrapText="1"/>
    </xf>
    <xf numFmtId="0" fontId="21" fillId="0" borderId="37" xfId="0" applyFont="1" applyBorder="1" applyAlignment="1">
      <alignment vertical="center"/>
    </xf>
    <xf numFmtId="1" fontId="0" fillId="0" borderId="0" xfId="0" applyNumberFormat="1"/>
    <xf numFmtId="0" fontId="7" fillId="0" borderId="20" xfId="0" applyFont="1" applyBorder="1" applyAlignment="1">
      <alignment horizontal="right" vertical="center" wrapText="1"/>
    </xf>
    <xf numFmtId="1" fontId="36" fillId="0" borderId="23" xfId="0" applyNumberFormat="1" applyFont="1" applyFill="1" applyBorder="1" applyAlignment="1">
      <alignment vertical="center" wrapText="1"/>
    </xf>
    <xf numFmtId="0" fontId="7" fillId="0" borderId="20" xfId="0" applyFont="1" applyFill="1" applyBorder="1" applyAlignment="1">
      <alignment horizontal="right" vertical="center" wrapText="1"/>
    </xf>
    <xf numFmtId="0" fontId="10" fillId="0" borderId="20" xfId="253" applyFont="1" applyFill="1" applyBorder="1" applyAlignment="1">
      <alignment horizontal="right" vertical="center"/>
    </xf>
    <xf numFmtId="1" fontId="20" fillId="0" borderId="28" xfId="0" applyNumberFormat="1" applyFont="1" applyBorder="1" applyAlignment="1">
      <alignment horizontal="center" vertical="center"/>
    </xf>
    <xf numFmtId="0" fontId="24" fillId="0" borderId="23" xfId="0" applyFont="1" applyFill="1" applyBorder="1"/>
    <xf numFmtId="1" fontId="20" fillId="0" borderId="28" xfId="0" applyNumberFormat="1" applyFont="1" applyBorder="1" applyAlignment="1" applyProtection="1">
      <alignment vertical="center"/>
      <protection locked="0"/>
    </xf>
    <xf numFmtId="1" fontId="7" fillId="0" borderId="28" xfId="0" applyNumberFormat="1" applyFont="1" applyBorder="1" applyAlignment="1" applyProtection="1">
      <alignment vertical="center"/>
      <protection locked="0"/>
    </xf>
    <xf numFmtId="1" fontId="7" fillId="0" borderId="20" xfId="209" applyNumberFormat="1" applyFont="1" applyFill="1" applyBorder="1" applyAlignment="1">
      <alignment horizontal="right" vertical="center"/>
    </xf>
    <xf numFmtId="1" fontId="7" fillId="0" borderId="20" xfId="251" applyNumberFormat="1" applyFont="1" applyBorder="1" applyAlignment="1">
      <alignment horizontal="right" vertical="center"/>
    </xf>
    <xf numFmtId="1" fontId="7" fillId="0" borderId="19" xfId="0" applyNumberFormat="1" applyFont="1" applyBorder="1" applyAlignment="1">
      <alignment horizontal="right" vertical="center"/>
    </xf>
    <xf numFmtId="1" fontId="20" fillId="0" borderId="24" xfId="0" applyNumberFormat="1" applyFont="1" applyBorder="1" applyAlignment="1">
      <alignment horizontal="left" vertical="center" indent="2"/>
    </xf>
    <xf numFmtId="0" fontId="0" fillId="0" borderId="0" xfId="0" applyFill="1" applyBorder="1"/>
    <xf numFmtId="0" fontId="7" fillId="0" borderId="18" xfId="253" applyFont="1" applyBorder="1" applyAlignment="1">
      <alignment vertical="center"/>
    </xf>
    <xf numFmtId="0" fontId="7" fillId="0" borderId="19" xfId="209" applyFont="1" applyFill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19" xfId="0" applyFont="1" applyFill="1" applyBorder="1" applyAlignment="1">
      <alignment horizontal="right" vertical="center"/>
    </xf>
    <xf numFmtId="1" fontId="7" fillId="0" borderId="20" xfId="253" applyNumberFormat="1" applyFont="1" applyFill="1" applyBorder="1" applyAlignment="1">
      <alignment horizontal="right" vertical="center"/>
    </xf>
    <xf numFmtId="0" fontId="7" fillId="0" borderId="18" xfId="253" applyFont="1" applyFill="1" applyBorder="1" applyAlignment="1">
      <alignment horizontal="left" vertical="center" indent="1"/>
    </xf>
    <xf numFmtId="208" fontId="20" fillId="0" borderId="26" xfId="251" applyNumberFormat="1" applyFont="1" applyFill="1" applyBorder="1" applyAlignment="1">
      <alignment horizontal="right" vertical="center" wrapText="1"/>
    </xf>
    <xf numFmtId="0" fontId="37" fillId="0" borderId="0" xfId="0" applyFont="1"/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40" fillId="0" borderId="0" xfId="223" applyFont="1" applyAlignment="1">
      <alignment horizontal="left" vertical="center" wrapText="1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0" fillId="0" borderId="0" xfId="219" applyAlignment="1">
      <alignment horizontal="center" vertical="center"/>
    </xf>
    <xf numFmtId="0" fontId="12" fillId="0" borderId="0" xfId="219" applyFont="1" applyAlignment="1">
      <alignment horizontal="center" vertical="center"/>
    </xf>
  </cellXfs>
  <cellStyles count="2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巨野县2015预算表 3" xfId="49"/>
    <cellStyle name="40% - 强调文字颜色 3 2 4" xfId="50"/>
    <cellStyle name="60% - 着色 2" xfId="51"/>
    <cellStyle name="差_2017年11月收支情况表 2 2" xfId="52"/>
    <cellStyle name="0,0_x000d__x000a_NA_x000d__x000a_ 2 3 2" xfId="53"/>
    <cellStyle name="20% - 着色 6 2" xfId="54"/>
    <cellStyle name="Accent2 - 40%" xfId="55"/>
    <cellStyle name="_2011预备费动支情况表" xfId="56"/>
    <cellStyle name="好_2016年收入进度 3" xfId="57"/>
    <cellStyle name="60% - 强调文字颜色 6 2 3" xfId="58"/>
    <cellStyle name="60% - 强调文字颜色 2 2 2" xfId="59"/>
    <cellStyle name="40% - 着色 3 3" xfId="60"/>
    <cellStyle name="40% - 强调文字颜色 4 2" xfId="61"/>
    <cellStyle name="20% - 着色 1 2" xfId="62"/>
    <cellStyle name="常规 14_06烟台" xfId="63"/>
    <cellStyle name="Accent3 17" xfId="64"/>
    <cellStyle name="60% - 着色 5" xfId="65"/>
    <cellStyle name="常规 2 11 27 2" xfId="66"/>
    <cellStyle name="Accent3 - 20% 2" xfId="67"/>
    <cellStyle name="40% - 着色 5 2" xfId="68"/>
    <cellStyle name="60% - 强调文字颜色 4 2 3" xfId="69"/>
    <cellStyle name="超级链接 4" xfId="70"/>
    <cellStyle name="_Book1_5" xfId="71"/>
    <cellStyle name="60% - 着色 4" xfId="72"/>
    <cellStyle name="差_12滨州 2" xfId="73"/>
    <cellStyle name="0,0_x005f_x000d__x000a_NA_x005f_x000d__x000a_" xfId="74"/>
    <cellStyle name="60% - 着色 3" xfId="75"/>
    <cellStyle name="常规 11_06烟台" xfId="76"/>
    <cellStyle name="20% - 着色 2" xfId="77"/>
    <cellStyle name="60% - 着色 6 2" xfId="78"/>
    <cellStyle name="20% - 着色 3" xfId="79"/>
    <cellStyle name="Accent4 16" xfId="80"/>
    <cellStyle name="%REDUCTION" xfId="81"/>
    <cellStyle name="_04高新区2015年预算表格（20141222）新-发乡镇" xfId="82"/>
    <cellStyle name="60% - 强调文字颜色 3 2 2" xfId="83"/>
    <cellStyle name="20% - 着色 4" xfId="84"/>
    <cellStyle name="TIME" xfId="85"/>
    <cellStyle name="20% - 着色 5" xfId="86"/>
    <cellStyle name="_Book1_2" xfId="87"/>
    <cellStyle name="常规 3 2 5 4" xfId="88"/>
    <cellStyle name="百分比 2 3" xfId="89"/>
    <cellStyle name="Linked Cells" xfId="90"/>
    <cellStyle name="PSChar 2" xfId="91"/>
    <cellStyle name="t" xfId="92"/>
    <cellStyle name="40% - 着色 4" xfId="93"/>
    <cellStyle name="差_统发工资工农信0901 3 2" xfId="94"/>
    <cellStyle name="数量" xfId="95"/>
    <cellStyle name="标题 1 2 2 2" xfId="96"/>
    <cellStyle name="百分比 2 4" xfId="97"/>
    <cellStyle name="Accent1 - 60% 2" xfId="98"/>
    <cellStyle name="60% - 强调文字颜色 5 2" xfId="99"/>
    <cellStyle name="Accent1 18" xfId="100"/>
    <cellStyle name="部门" xfId="101"/>
    <cellStyle name="常规 2 3 67" xfId="102"/>
    <cellStyle name="常规 147 2" xfId="103"/>
    <cellStyle name="20% - 强调文字颜色 2 2 3" xfId="104"/>
    <cellStyle name="常规 107 3" xfId="105"/>
    <cellStyle name="Moneda_96 Risk" xfId="106"/>
    <cellStyle name="Accent6 8" xfId="107"/>
    <cellStyle name="Accent5 - 40% 3" xfId="108"/>
    <cellStyle name="Currency0" xfId="109"/>
    <cellStyle name="6mal" xfId="110"/>
    <cellStyle name="C?AØ_¿?¾÷CoE² " xfId="111"/>
    <cellStyle name="40% - 强调文字颜色 6 2" xfId="112"/>
    <cellStyle name="Currency1" xfId="113"/>
    <cellStyle name="PSDec" xfId="114"/>
    <cellStyle name="40% - 强调文字颜色 2 2" xfId="115"/>
    <cellStyle name="60% - 强调文字颜色 1 2" xfId="116"/>
    <cellStyle name="60% - 着色 1" xfId="117"/>
    <cellStyle name="好_12滨州_3-2015年人代会预算表格（拟向预工委汇报）" xfId="118"/>
    <cellStyle name="Accent1 - 40%" xfId="119"/>
    <cellStyle name="Accent1_2014年省本级支出预算执行情况表（同口径，12月31日定稿）" xfId="120"/>
    <cellStyle name="Accent2" xfId="121"/>
    <cellStyle name="Accent2 - 60%" xfId="122"/>
    <cellStyle name="Comma [0] 3" xfId="123"/>
    <cellStyle name="Accent2_2014年省本级支出预算执行情况表（同口径，12月31日定稿）" xfId="124"/>
    <cellStyle name="Accent3 - 60%" xfId="125"/>
    <cellStyle name="啊 2" xfId="126"/>
    <cellStyle name="好_滨州 3" xfId="127"/>
    <cellStyle name="Accent3_2014年省本级支出预算执行情况表（同口径，12月31日定稿）" xfId="128"/>
    <cellStyle name="差_07临沂" xfId="129"/>
    <cellStyle name="捠壿 [0.00]_Region Orders (2)" xfId="130"/>
    <cellStyle name="Accent4 - 60%" xfId="131"/>
    <cellStyle name="PSSpacer" xfId="132"/>
    <cellStyle name="常规 2 2 6 4" xfId="133"/>
    <cellStyle name="Accent4_2014年省本级支出预算执行情况表（同口径，12月31日定稿）" xfId="134"/>
    <cellStyle name="Accent5" xfId="135"/>
    <cellStyle name="好_自治区本级政府性基金情况表" xfId="136"/>
    <cellStyle name="Fixed" xfId="137"/>
    <cellStyle name="千位分隔 2 2 2" xfId="138"/>
    <cellStyle name="千位分隔 2 2 3" xfId="139"/>
    <cellStyle name="Accent5_2014年省本级支出预算执行情况表（同口径，12月31日定稿）" xfId="140"/>
    <cellStyle name="Accent6 - 40%" xfId="141"/>
    <cellStyle name="Accent6 - 60%" xfId="142"/>
    <cellStyle name="差_Book1_1_2014年省本级支出预算执行情况表（同口径，12月31日定稿）" xfId="143"/>
    <cellStyle name="Accent6_2014年省本级支出预算执行情况表（同口径，12月31日定稿）" xfId="144"/>
    <cellStyle name="AeE­ [0]_INQUIRY ¿μ¾÷AßAø " xfId="145"/>
    <cellStyle name="args.style" xfId="146"/>
    <cellStyle name="Calc Currency (0)" xfId="147"/>
    <cellStyle name="ColLevel_0" xfId="148"/>
    <cellStyle name="comma zerodec" xfId="149"/>
    <cellStyle name="Comma_!!!GO" xfId="150"/>
    <cellStyle name="Comma0" xfId="151"/>
    <cellStyle name="Currency [0]" xfId="152"/>
    <cellStyle name="差_10月月报大表" xfId="153"/>
    <cellStyle name="Currency_!!!GO" xfId="154"/>
    <cellStyle name="Date" xfId="155"/>
    <cellStyle name="Date 2" xfId="156"/>
    <cellStyle name="Dollar (zero dec)" xfId="157"/>
    <cellStyle name="DOLLARS" xfId="158"/>
    <cellStyle name="Fixed 2" xfId="159"/>
    <cellStyle name="Grey" xfId="160"/>
    <cellStyle name="Header1" xfId="161"/>
    <cellStyle name="Header2" xfId="162"/>
    <cellStyle name="Heading 1" xfId="163"/>
    <cellStyle name="Heading 2" xfId="164"/>
    <cellStyle name="HEADING1" xfId="165"/>
    <cellStyle name="HEADING2" xfId="166"/>
    <cellStyle name="Input [yellow]" xfId="167"/>
    <cellStyle name="Input Cells" xfId="168"/>
    <cellStyle name="Millares [0]_96 Risk" xfId="169"/>
    <cellStyle name="Millares_96 Risk" xfId="170"/>
    <cellStyle name="Milliers [0]_!!!GO" xfId="171"/>
    <cellStyle name="Milliers_!!!GO" xfId="172"/>
    <cellStyle name="Moneda [0]_96 Risk" xfId="173"/>
    <cellStyle name="Mon閠aire [0]_!!!GO" xfId="174"/>
    <cellStyle name="New Times Roman" xfId="175"/>
    <cellStyle name="no dec" xfId="176"/>
    <cellStyle name="Norma,_laroux_4_营业在建 (2)_E21" xfId="177"/>
    <cellStyle name="Normal - Style1" xfId="178"/>
    <cellStyle name="Normal - Style1 2" xfId="179"/>
    <cellStyle name="NUMBER" xfId="180"/>
    <cellStyle name="PART NUMBER" xfId="181"/>
    <cellStyle name="per.style" xfId="182"/>
    <cellStyle name="Percent [2]" xfId="183"/>
    <cellStyle name="差_05潍坊_2014年省本级支出预算执行情况表（同口径，12月31日定稿） 2" xfId="184"/>
    <cellStyle name="Percent1" xfId="185"/>
    <cellStyle name="常规 2 2 75" xfId="186"/>
    <cellStyle name="Pourcentage_pldt" xfId="187"/>
    <cellStyle name="PSDate" xfId="188"/>
    <cellStyle name="PSHeading" xfId="189"/>
    <cellStyle name="PSInt" xfId="190"/>
    <cellStyle name="Standard_AREAS" xfId="191"/>
    <cellStyle name="summary" xfId="192"/>
    <cellStyle name="Total" xfId="193"/>
    <cellStyle name="表标题 3" xfId="194"/>
    <cellStyle name="Total 2" xfId="195"/>
    <cellStyle name="捠壿_Region Orders (2)" xfId="196"/>
    <cellStyle name="编号" xfId="197"/>
    <cellStyle name="标题 2 2" xfId="198"/>
    <cellStyle name="标题 3 2" xfId="199"/>
    <cellStyle name="标题 4 2" xfId="200"/>
    <cellStyle name="标题 5" xfId="201"/>
    <cellStyle name="标题1" xfId="202"/>
    <cellStyle name="差_04高新区2015年预算表格（20141222）新-发乡镇" xfId="203"/>
    <cellStyle name="常规 146 2" xfId="204"/>
    <cellStyle name="差_05潍坊" xfId="205"/>
    <cellStyle name="千位分隔 4 2 2 4" xfId="206"/>
    <cellStyle name="常规 105" xfId="207"/>
    <cellStyle name="常规 144 2" xfId="208"/>
    <cellStyle name="常规 2 2" xfId="209"/>
    <cellStyle name="常规 3 2 10 4" xfId="210"/>
    <cellStyle name="差_33甘肃" xfId="211"/>
    <cellStyle name="差_33甘肃_2014年省本级支出预算执行情况表（同口径，12月31日定稿）" xfId="212"/>
    <cellStyle name="差_滨州" xfId="213"/>
    <cellStyle name="常规_2010年乡镇年终体制结算" xfId="214"/>
    <cellStyle name="货币 2 2 4" xfId="215"/>
    <cellStyle name="差_调度款" xfId="216"/>
    <cellStyle name="常规 2 2 93 2" xfId="217"/>
    <cellStyle name="差_自治区本级政府性基金情况表" xfId="218"/>
    <cellStyle name="常规 100 2 4" xfId="219"/>
    <cellStyle name="常规 106" xfId="220"/>
    <cellStyle name="常规 145 3" xfId="221"/>
    <cellStyle name="常规 147" xfId="222"/>
    <cellStyle name="常规 148 2" xfId="223"/>
    <cellStyle name="常规 181" xfId="224"/>
    <cellStyle name="常规 178 2" xfId="225"/>
    <cellStyle name="好_凭证打印－一般预算_龙口修改15 4" xfId="226"/>
    <cellStyle name="解释性文本 2 4" xfId="227"/>
    <cellStyle name="常规 3 2 2 3" xfId="228"/>
    <cellStyle name="适中 2" xfId="229"/>
    <cellStyle name="好_2011年09月月报大表_2014年省本级支出预算执行情况表（同口径，12月31日定稿） 3" xfId="230"/>
    <cellStyle name="常规 2 2 95 2" xfId="231"/>
    <cellStyle name="后继超链接" xfId="232"/>
    <cellStyle name="常规 2 8 4 2 3" xfId="233"/>
    <cellStyle name="强调文字颜色 1 2 5" xfId="234"/>
    <cellStyle name="好_30云南" xfId="235"/>
    <cellStyle name="常规 4 68" xfId="236"/>
    <cellStyle name="小数 4" xfId="237"/>
    <cellStyle name="检查单元格 2" xfId="238"/>
    <cellStyle name="货币 2 3 7" xfId="239"/>
    <cellStyle name="输入 2" xfId="240"/>
    <cellStyle name="千位分隔 5 2 4" xfId="241"/>
    <cellStyle name="货币 2 3 5 2" xfId="242"/>
    <cellStyle name="千位分隔[0] 2 2" xfId="243"/>
    <cellStyle name="未定义" xfId="244"/>
    <cellStyle name="好_33甘肃" xfId="245"/>
    <cellStyle name="注释 2" xfId="246"/>
    <cellStyle name="常规 6 13" xfId="247"/>
    <cellStyle name="数字 4" xfId="248"/>
    <cellStyle name="警告文本 2 4" xfId="249"/>
    <cellStyle name="好_04高新区2015年预算表格（20141222）新-发乡镇" xfId="250"/>
    <cellStyle name="常规_2002年地方预算表市级" xfId="251"/>
    <cellStyle name="常规_2012年预算执行情况和2013年预算草案表（印刷稿）" xfId="252"/>
    <cellStyle name="常规_2015年人大五次会议财政预算报告附表（印刷稿）" xfId="253"/>
    <cellStyle name="常规_2015年人大五次会议财政预算报告附表（印刷稿） 2" xfId="254"/>
    <cellStyle name="常规_各市及省级预算外年终数据(2008年1月1日) 2" xfId="255"/>
    <cellStyle name="分级显示行_1_13区汇总" xfId="256"/>
    <cellStyle name="分级显示列_1_Book1" xfId="257"/>
    <cellStyle name="好_05潍坊_2014年省本级支出预算执行情况表（同口径，12月31日定稿）" xfId="258"/>
    <cellStyle name="商品名称 3" xfId="259"/>
    <cellStyle name="好_Book1_1_2014年省本级支出预算执行情况表（同口径，12月31日定稿） 4" xfId="260"/>
    <cellStyle name="烹拳 [0]_ +Foil &amp; -FOIL &amp; PAPER" xfId="261"/>
    <cellStyle name="计算 2" xfId="262"/>
    <cellStyle name="汇总 2" xfId="263"/>
    <cellStyle name="货币 4" xfId="264"/>
    <cellStyle name="借出原因" xfId="265"/>
    <cellStyle name="链接单元格 2" xfId="266"/>
    <cellStyle name="霓付 [0]_ +Foil &amp; -FOIL &amp; PAPER" xfId="267"/>
    <cellStyle name="霓付_ +Foil &amp; -FOIL &amp; PAPER" xfId="268"/>
    <cellStyle name="烹拳_ +Foil &amp; -FOIL &amp; PAPER" xfId="269"/>
    <cellStyle name="强调文字颜色 3 2 5" xfId="270"/>
    <cellStyle name="钎霖_4岿角利" xfId="271"/>
    <cellStyle name="强调 1" xfId="272"/>
    <cellStyle name="强调 2" xfId="273"/>
    <cellStyle name="强调 3" xfId="274"/>
    <cellStyle name="强调文字颜色 2 2" xfId="275"/>
    <cellStyle name="强调文字颜色 6 2" xfId="276"/>
    <cellStyle name="日期" xfId="277"/>
    <cellStyle name="输出 2" xfId="278"/>
    <cellStyle name="昗弨_Pacific Region P&amp;L" xfId="279"/>
    <cellStyle name="着色 2" xfId="280"/>
    <cellStyle name="着色 3" xfId="281"/>
    <cellStyle name="着色 4" xfId="282"/>
    <cellStyle name="着色 5" xfId="283"/>
    <cellStyle name="常规_2015年人大五次会议财政预算报告附表（印刷稿） 3" xfId="284"/>
    <cellStyle name="常规_2010年乡镇年终体制结算 2 2" xfId="285"/>
    <cellStyle name="常规_01省级" xfId="286"/>
    <cellStyle name="常规 13" xfId="287"/>
    <cellStyle name="常规_2012年预算执行情况和2013年预算草案表（印刷稿） 2 2 2" xfId="28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4" Type="http://schemas.openxmlformats.org/officeDocument/2006/relationships/styles" Target="styles.xml"/><Relationship Id="rId43" Type="http://schemas.openxmlformats.org/officeDocument/2006/relationships/sharedStrings" Target="sharedStrings.xml"/><Relationship Id="rId42" Type="http://schemas.openxmlformats.org/officeDocument/2006/relationships/theme" Target="theme/theme1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G30" sqref="G30"/>
    </sheetView>
  </sheetViews>
  <sheetFormatPr defaultColWidth="9" defaultRowHeight="14.25" outlineLevelCol="1"/>
  <cols>
    <col min="1" max="1" width="16.375" style="423" customWidth="1"/>
    <col min="2" max="2" width="64.375" style="423" customWidth="1"/>
    <col min="3" max="16384" width="9" style="423"/>
  </cols>
  <sheetData>
    <row r="1" spans="1:2">
      <c r="A1" s="424" t="s">
        <v>0</v>
      </c>
      <c r="B1" s="424"/>
    </row>
    <row r="2" spans="1:2">
      <c r="A2" s="424"/>
      <c r="B2" s="424"/>
    </row>
    <row r="3" spans="1:2">
      <c r="A3" s="424"/>
      <c r="B3" s="424"/>
    </row>
    <row r="4" spans="1:2">
      <c r="A4" s="424"/>
      <c r="B4" s="424"/>
    </row>
    <row r="5" spans="1:2">
      <c r="A5" s="424"/>
      <c r="B5" s="424"/>
    </row>
    <row r="6" spans="1:2">
      <c r="A6" s="424"/>
      <c r="B6" s="424"/>
    </row>
    <row r="7" spans="1:2">
      <c r="A7" s="424"/>
      <c r="B7" s="424"/>
    </row>
    <row r="8" spans="1:2">
      <c r="A8" s="424"/>
      <c r="B8" s="424"/>
    </row>
    <row r="9" spans="1:2">
      <c r="A9" s="424"/>
      <c r="B9" s="424"/>
    </row>
    <row r="10" spans="1:2">
      <c r="A10" s="424"/>
      <c r="B10" s="424"/>
    </row>
    <row r="11" spans="1:2">
      <c r="A11" s="424"/>
      <c r="B11" s="424"/>
    </row>
    <row r="12" spans="1:2">
      <c r="A12" s="424"/>
      <c r="B12" s="424"/>
    </row>
    <row r="13" spans="1:2">
      <c r="A13" s="424"/>
      <c r="B13" s="424"/>
    </row>
    <row r="14" spans="1:2">
      <c r="A14" s="424"/>
      <c r="B14" s="424"/>
    </row>
    <row r="15" spans="1:2">
      <c r="A15" s="424"/>
      <c r="B15" s="424"/>
    </row>
    <row r="16" spans="1:2">
      <c r="A16" s="424"/>
      <c r="B16" s="424"/>
    </row>
    <row r="17" spans="1:2">
      <c r="A17" s="424"/>
      <c r="B17" s="424"/>
    </row>
    <row r="18" spans="1:2">
      <c r="A18" s="424"/>
      <c r="B18" s="424"/>
    </row>
    <row r="19" spans="1:2">
      <c r="A19" s="424"/>
      <c r="B19" s="424"/>
    </row>
    <row r="20" spans="1:2">
      <c r="A20" s="424"/>
      <c r="B20" s="424"/>
    </row>
    <row r="21" spans="1:2">
      <c r="A21" s="424"/>
      <c r="B21" s="424"/>
    </row>
    <row r="22" spans="1:2">
      <c r="A22" s="424"/>
      <c r="B22" s="424"/>
    </row>
    <row r="23" spans="1:2">
      <c r="A23" s="424"/>
      <c r="B23" s="424"/>
    </row>
    <row r="24" spans="1:2">
      <c r="A24" s="424"/>
      <c r="B24" s="424"/>
    </row>
    <row r="25" spans="1:2">
      <c r="A25" s="424"/>
      <c r="B25" s="424"/>
    </row>
    <row r="26" spans="1:2">
      <c r="A26" s="424"/>
      <c r="B26" s="424"/>
    </row>
    <row r="27" spans="1:2">
      <c r="A27" s="424"/>
      <c r="B27" s="424"/>
    </row>
    <row r="28" spans="1:2">
      <c r="A28" s="424"/>
      <c r="B28" s="424"/>
    </row>
    <row r="29" spans="1:2">
      <c r="A29" s="424"/>
      <c r="B29" s="424"/>
    </row>
    <row r="30" spans="1:2">
      <c r="A30" s="424"/>
      <c r="B30" s="424"/>
    </row>
    <row r="31" spans="1:2">
      <c r="A31" s="424"/>
      <c r="B31" s="424"/>
    </row>
    <row r="32" spans="1:2">
      <c r="A32" s="424"/>
      <c r="B32" s="424"/>
    </row>
    <row r="33" spans="1:2">
      <c r="A33" s="424"/>
      <c r="B33" s="424"/>
    </row>
    <row r="34" spans="1:2">
      <c r="A34" s="424"/>
      <c r="B34" s="424"/>
    </row>
    <row r="35" spans="1:2">
      <c r="A35" s="424"/>
      <c r="B35" s="424"/>
    </row>
    <row r="36" spans="1:2">
      <c r="A36" s="424"/>
      <c r="B36" s="424"/>
    </row>
    <row r="37" spans="1:2">
      <c r="A37" s="424"/>
      <c r="B37" s="424"/>
    </row>
    <row r="38" spans="1:2">
      <c r="A38" s="424"/>
      <c r="B38" s="424"/>
    </row>
    <row r="39" spans="1:2">
      <c r="A39" s="424"/>
      <c r="B39" s="424"/>
    </row>
  </sheetData>
  <mergeCells count="1">
    <mergeCell ref="A1:B3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2"/>
  <sheetViews>
    <sheetView tabSelected="1" workbookViewId="0">
      <selection activeCell="G30" sqref="G30"/>
    </sheetView>
  </sheetViews>
  <sheetFormatPr defaultColWidth="9" defaultRowHeight="14.25" outlineLevelCol="2"/>
  <cols>
    <col min="1" max="1" width="14.125" style="47" customWidth="1"/>
    <col min="2" max="2" width="77.125" style="47" customWidth="1"/>
    <col min="3" max="16384" width="9" style="47"/>
  </cols>
  <sheetData>
    <row r="2" ht="34.5" customHeight="1" spans="1:2">
      <c r="A2" s="416" t="s">
        <v>1</v>
      </c>
      <c r="B2" s="416"/>
    </row>
    <row r="4" ht="29.25" customHeight="1" spans="1:2">
      <c r="A4" s="417" t="s">
        <v>2</v>
      </c>
      <c r="B4" s="417"/>
    </row>
    <row r="5" ht="24.95" customHeight="1"/>
    <row r="6" ht="24.95" customHeight="1" spans="1:2">
      <c r="A6" s="418" t="s">
        <v>3</v>
      </c>
      <c r="B6" s="418"/>
    </row>
    <row r="7" ht="24.95" customHeight="1" spans="1:2">
      <c r="A7" s="419" t="s">
        <v>4</v>
      </c>
      <c r="B7" s="420" t="s">
        <v>5</v>
      </c>
    </row>
    <row r="8" ht="24.95" customHeight="1" spans="1:2">
      <c r="A8" s="419" t="s">
        <v>6</v>
      </c>
      <c r="B8" s="420" t="s">
        <v>7</v>
      </c>
    </row>
    <row r="9" ht="24.95" customHeight="1" spans="1:2">
      <c r="A9" s="419" t="s">
        <v>8</v>
      </c>
      <c r="B9" s="420" t="s">
        <v>9</v>
      </c>
    </row>
    <row r="10" ht="24.95" customHeight="1" spans="1:2">
      <c r="A10" s="419" t="s">
        <v>10</v>
      </c>
      <c r="B10" s="420" t="s">
        <v>11</v>
      </c>
    </row>
    <row r="11" s="415" customFormat="1" ht="30" customHeight="1" spans="1:2">
      <c r="A11" s="419" t="s">
        <v>12</v>
      </c>
      <c r="B11" s="420" t="s">
        <v>13</v>
      </c>
    </row>
    <row r="12" s="415" customFormat="1" ht="30" customHeight="1" spans="1:2">
      <c r="A12" s="419" t="s">
        <v>14</v>
      </c>
      <c r="B12" s="420" t="s">
        <v>15</v>
      </c>
    </row>
    <row r="13" ht="24.95" customHeight="1" spans="1:2">
      <c r="A13" s="419" t="s">
        <v>16</v>
      </c>
      <c r="B13" s="420" t="s">
        <v>17</v>
      </c>
    </row>
    <row r="14" ht="24.95" customHeight="1" spans="1:2">
      <c r="A14" s="419" t="s">
        <v>18</v>
      </c>
      <c r="B14" s="420" t="s">
        <v>19</v>
      </c>
    </row>
    <row r="15" ht="24.95" customHeight="1" spans="1:2">
      <c r="A15" s="419" t="s">
        <v>20</v>
      </c>
      <c r="B15" s="420" t="s">
        <v>21</v>
      </c>
    </row>
    <row r="16" ht="24.95" customHeight="1" spans="1:2">
      <c r="A16" s="419" t="s">
        <v>22</v>
      </c>
      <c r="B16" s="420" t="s">
        <v>23</v>
      </c>
    </row>
    <row r="17" ht="24.95" customHeight="1" spans="1:3">
      <c r="A17" s="418" t="s">
        <v>24</v>
      </c>
      <c r="B17" s="418"/>
    </row>
    <row r="18" ht="24.95" customHeight="1" spans="1:3">
      <c r="A18" s="419" t="s">
        <v>25</v>
      </c>
      <c r="B18" s="420" t="s">
        <v>26</v>
      </c>
    </row>
    <row r="19" ht="24.95" customHeight="1" spans="1:3">
      <c r="A19" s="419" t="s">
        <v>27</v>
      </c>
      <c r="B19" s="420" t="s">
        <v>28</v>
      </c>
    </row>
    <row r="20" ht="24.95" customHeight="1" spans="1:3">
      <c r="A20" s="419" t="s">
        <v>29</v>
      </c>
      <c r="B20" s="420" t="s">
        <v>30</v>
      </c>
    </row>
    <row r="21" ht="24.95" customHeight="1" spans="1:3">
      <c r="A21" s="419" t="s">
        <v>31</v>
      </c>
      <c r="B21" s="420" t="s">
        <v>32</v>
      </c>
    </row>
    <row r="22" ht="24.95" customHeight="1" spans="1:3">
      <c r="A22" s="419" t="s">
        <v>33</v>
      </c>
      <c r="B22" s="420" t="s">
        <v>34</v>
      </c>
    </row>
    <row r="23" ht="24.95" customHeight="1" spans="1:3">
      <c r="A23" s="418" t="s">
        <v>35</v>
      </c>
      <c r="B23" s="418"/>
    </row>
    <row r="24" ht="24.95" customHeight="1" spans="1:3">
      <c r="A24" s="419" t="s">
        <v>36</v>
      </c>
      <c r="B24" s="420" t="s">
        <v>37</v>
      </c>
    </row>
    <row r="25" ht="24.95" customHeight="1" spans="1:3">
      <c r="A25" s="419" t="s">
        <v>38</v>
      </c>
      <c r="B25" s="420" t="s">
        <v>39</v>
      </c>
    </row>
    <row r="26" ht="24.95" customHeight="1" spans="1:3">
      <c r="A26" s="419" t="s">
        <v>40</v>
      </c>
      <c r="B26" s="420" t="s">
        <v>41</v>
      </c>
    </row>
    <row r="27" ht="24.95" customHeight="1" spans="1:3">
      <c r="A27" s="419" t="s">
        <v>42</v>
      </c>
      <c r="B27" s="420" t="s">
        <v>43</v>
      </c>
    </row>
    <row r="28" ht="24.95" customHeight="1" spans="1:3">
      <c r="A28" s="419" t="s">
        <v>44</v>
      </c>
      <c r="B28" s="420" t="s">
        <v>45</v>
      </c>
    </row>
    <row r="29" ht="24.95" customHeight="1" spans="1:3">
      <c r="A29" s="418" t="s">
        <v>46</v>
      </c>
      <c r="B29" s="418"/>
      <c r="C29" s="421"/>
    </row>
    <row r="30" ht="24.95" customHeight="1" spans="1:3">
      <c r="A30" s="419" t="s">
        <v>47</v>
      </c>
      <c r="B30" s="420" t="s">
        <v>48</v>
      </c>
    </row>
    <row r="31" ht="24.95" customHeight="1" spans="1:3">
      <c r="A31" s="419" t="s">
        <v>49</v>
      </c>
      <c r="B31" s="420" t="s">
        <v>50</v>
      </c>
    </row>
    <row r="32" ht="24.95" customHeight="1" spans="1:3">
      <c r="A32" s="419" t="s">
        <v>51</v>
      </c>
      <c r="B32" s="420" t="s">
        <v>52</v>
      </c>
    </row>
    <row r="33" ht="24.95" customHeight="1" spans="1:3">
      <c r="A33" s="419" t="s">
        <v>53</v>
      </c>
      <c r="B33" s="420" t="s">
        <v>54</v>
      </c>
    </row>
    <row r="34" ht="24.95" customHeight="1" spans="1:3">
      <c r="A34" s="419" t="s">
        <v>55</v>
      </c>
      <c r="B34" s="420" t="s">
        <v>56</v>
      </c>
    </row>
    <row r="35" ht="24.95" customHeight="1" spans="1:3">
      <c r="A35" s="422" t="s">
        <v>57</v>
      </c>
      <c r="B35" s="422"/>
      <c r="C35" s="422"/>
    </row>
    <row r="36" ht="24.95" customHeight="1" spans="1:3">
      <c r="A36" s="419" t="s">
        <v>58</v>
      </c>
      <c r="B36" s="420" t="s">
        <v>59</v>
      </c>
    </row>
    <row r="37" ht="24.95" customHeight="1" spans="1:3">
      <c r="A37" s="419" t="s">
        <v>60</v>
      </c>
      <c r="B37" s="420" t="s">
        <v>61</v>
      </c>
    </row>
    <row r="38" ht="24.95" customHeight="1" spans="1:3">
      <c r="A38" s="419" t="s">
        <v>62</v>
      </c>
      <c r="B38" s="420" t="s">
        <v>63</v>
      </c>
    </row>
    <row r="39" ht="24.95" customHeight="1" spans="1:3">
      <c r="A39" s="419" t="s">
        <v>64</v>
      </c>
      <c r="B39" s="420" t="s">
        <v>65</v>
      </c>
    </row>
    <row r="40" ht="24.95" customHeight="1" spans="1:3">
      <c r="A40" s="419" t="s">
        <v>66</v>
      </c>
      <c r="B40" s="420" t="s">
        <v>67</v>
      </c>
    </row>
    <row r="41" ht="24.95" customHeight="1" spans="1:3">
      <c r="A41" s="419" t="s">
        <v>68</v>
      </c>
      <c r="B41" s="420" t="s">
        <v>69</v>
      </c>
    </row>
    <row r="42" ht="24.95" customHeight="1" spans="1:3">
      <c r="A42" s="419" t="s">
        <v>70</v>
      </c>
      <c r="B42" s="420" t="s">
        <v>71</v>
      </c>
    </row>
  </sheetData>
  <mergeCells count="7">
    <mergeCell ref="A2:B2"/>
    <mergeCell ref="A4:B4"/>
    <mergeCell ref="A6:B6"/>
    <mergeCell ref="A17:B17"/>
    <mergeCell ref="A23:B23"/>
    <mergeCell ref="A29:B29"/>
    <mergeCell ref="A35:C3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G30" sqref="G30"/>
    </sheetView>
  </sheetViews>
  <sheetFormatPr defaultColWidth="9" defaultRowHeight="14.25" outlineLevelCol="1"/>
  <cols>
    <col min="1" max="1" width="16.375" style="47" customWidth="1"/>
    <col min="2" max="2" width="64.375" style="47" customWidth="1"/>
    <col min="3" max="16384" width="9" style="47"/>
  </cols>
  <sheetData>
    <row r="1" spans="1:2">
      <c r="A1" s="48" t="s">
        <v>72</v>
      </c>
      <c r="B1" s="48"/>
    </row>
    <row r="2" spans="1:2">
      <c r="A2" s="48"/>
      <c r="B2" s="48"/>
    </row>
    <row r="3" spans="1:2">
      <c r="A3" s="48"/>
      <c r="B3" s="48"/>
    </row>
    <row r="4" spans="1:2">
      <c r="A4" s="48"/>
      <c r="B4" s="48"/>
    </row>
    <row r="5" spans="1:2">
      <c r="A5" s="48"/>
      <c r="B5" s="48"/>
    </row>
    <row r="6" spans="1:2">
      <c r="A6" s="48"/>
      <c r="B6" s="48"/>
    </row>
    <row r="7" spans="1:2">
      <c r="A7" s="48"/>
      <c r="B7" s="48"/>
    </row>
    <row r="8" spans="1:2">
      <c r="A8" s="48"/>
      <c r="B8" s="48"/>
    </row>
    <row r="9" spans="1:2">
      <c r="A9" s="48"/>
      <c r="B9" s="48"/>
    </row>
    <row r="10" spans="1:2">
      <c r="A10" s="48"/>
      <c r="B10" s="48"/>
    </row>
    <row r="11" spans="1:2">
      <c r="A11" s="48"/>
      <c r="B11" s="48"/>
    </row>
    <row r="12" spans="1:2">
      <c r="A12" s="48"/>
      <c r="B12" s="48"/>
    </row>
    <row r="13" spans="1:2">
      <c r="A13" s="48"/>
      <c r="B13" s="48"/>
    </row>
    <row r="14" spans="1:2">
      <c r="A14" s="48"/>
      <c r="B14" s="48"/>
    </row>
    <row r="15" spans="1:2">
      <c r="A15" s="48"/>
      <c r="B15" s="48"/>
    </row>
    <row r="16" spans="1:2">
      <c r="A16" s="48"/>
      <c r="B16" s="48"/>
    </row>
    <row r="17" spans="1:2">
      <c r="A17" s="48"/>
      <c r="B17" s="48"/>
    </row>
    <row r="18" spans="1:2">
      <c r="A18" s="48"/>
      <c r="B18" s="48"/>
    </row>
    <row r="19" spans="1:2">
      <c r="A19" s="48"/>
      <c r="B19" s="48"/>
    </row>
    <row r="20" spans="1:2">
      <c r="A20" s="48"/>
      <c r="B20" s="48"/>
    </row>
    <row r="21" spans="1:2">
      <c r="A21" s="48"/>
      <c r="B21" s="48"/>
    </row>
    <row r="22" spans="1:2">
      <c r="A22" s="48"/>
      <c r="B22" s="48"/>
    </row>
    <row r="23" spans="1:2">
      <c r="A23" s="48"/>
      <c r="B23" s="48"/>
    </row>
    <row r="24" spans="1:2">
      <c r="A24" s="48"/>
      <c r="B24" s="48"/>
    </row>
    <row r="25" spans="1:2">
      <c r="A25" s="48"/>
      <c r="B25" s="48"/>
    </row>
    <row r="26" spans="1:2">
      <c r="A26" s="48"/>
      <c r="B26" s="48"/>
    </row>
    <row r="27" spans="1:2">
      <c r="A27" s="48"/>
      <c r="B27" s="48"/>
    </row>
    <row r="28" spans="1:2">
      <c r="A28" s="48"/>
      <c r="B28" s="48"/>
    </row>
    <row r="29" spans="1:2">
      <c r="A29" s="48"/>
      <c r="B29" s="48"/>
    </row>
    <row r="30" spans="1:2">
      <c r="A30" s="48"/>
      <c r="B30" s="48"/>
    </row>
    <row r="31" spans="1:2">
      <c r="A31" s="48"/>
      <c r="B31" s="48"/>
    </row>
    <row r="32" spans="1:2">
      <c r="A32" s="48"/>
      <c r="B32" s="48"/>
    </row>
    <row r="33" spans="1:2">
      <c r="A33" s="48"/>
      <c r="B33" s="48"/>
    </row>
    <row r="34" spans="1:2">
      <c r="A34" s="48"/>
      <c r="B34" s="48"/>
    </row>
    <row r="35" spans="1:2">
      <c r="A35" s="48"/>
      <c r="B35" s="48"/>
    </row>
    <row r="36" spans="1:2">
      <c r="A36" s="48"/>
      <c r="B36" s="48"/>
    </row>
    <row r="37" spans="1:2">
      <c r="A37" s="48"/>
      <c r="B37" s="48"/>
    </row>
    <row r="38" spans="1:2">
      <c r="A38" s="48"/>
      <c r="B38" s="48"/>
    </row>
    <row r="39" spans="1:2">
      <c r="A39" s="48"/>
      <c r="B39" s="48"/>
    </row>
  </sheetData>
  <mergeCells count="1">
    <mergeCell ref="A1:B3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showZeros="0" tabSelected="1" view="pageBreakPreview" zoomScaleNormal="100" workbookViewId="0">
      <pane xSplit="1" ySplit="6" topLeftCell="B17" activePane="bottomRight" state="frozen"/>
      <selection/>
      <selection pane="topRight"/>
      <selection pane="bottomLeft"/>
      <selection pane="bottomRight" activeCell="G30" sqref="G30"/>
    </sheetView>
  </sheetViews>
  <sheetFormatPr defaultColWidth="9" defaultRowHeight="14.25" outlineLevelCol="6"/>
  <cols>
    <col min="1" max="1" width="23" customWidth="1"/>
    <col min="2" max="2" width="8.75" style="68" customWidth="1"/>
    <col min="3" max="4" width="8.75" customWidth="1"/>
    <col min="5" max="6" width="8.125" customWidth="1"/>
    <col min="7" max="7" width="19.5" customWidth="1"/>
  </cols>
  <sheetData>
    <row r="1" spans="1:7">
      <c r="A1" s="69" t="s">
        <v>4</v>
      </c>
    </row>
    <row r="2" ht="22.9" customHeight="1" spans="1:7">
      <c r="A2" s="70" t="s">
        <v>5</v>
      </c>
      <c r="B2" s="70"/>
      <c r="C2" s="70"/>
      <c r="D2" s="70"/>
      <c r="E2" s="70"/>
      <c r="F2" s="70"/>
      <c r="G2" s="70"/>
    </row>
    <row r="3" ht="15" customHeight="1" spans="1:7">
      <c r="A3" s="71"/>
      <c r="B3" s="72"/>
      <c r="C3" s="73"/>
      <c r="D3" s="73"/>
      <c r="E3" s="73"/>
      <c r="F3" s="74" t="s">
        <v>73</v>
      </c>
      <c r="G3" s="74"/>
    </row>
    <row r="4" ht="19.5" customHeight="1" spans="1:7">
      <c r="A4" s="114" t="s">
        <v>74</v>
      </c>
      <c r="B4" s="76" t="s">
        <v>75</v>
      </c>
      <c r="C4" s="77" t="s">
        <v>76</v>
      </c>
      <c r="D4" s="78" t="s">
        <v>77</v>
      </c>
      <c r="E4" s="79"/>
      <c r="F4" s="80"/>
      <c r="G4" s="81" t="s">
        <v>78</v>
      </c>
    </row>
    <row r="5" ht="25.9" customHeight="1" spans="1:7">
      <c r="A5" s="115"/>
      <c r="B5" s="83"/>
      <c r="C5" s="84"/>
      <c r="D5" s="85" t="s">
        <v>79</v>
      </c>
      <c r="E5" s="85" t="s">
        <v>80</v>
      </c>
      <c r="F5" s="85" t="s">
        <v>81</v>
      </c>
      <c r="G5" s="86"/>
    </row>
    <row r="6" s="67" customFormat="1" ht="19.5" customHeight="1" spans="1:7">
      <c r="A6" s="372" t="s">
        <v>82</v>
      </c>
      <c r="B6" s="88">
        <f>SUM(B7:B19)</f>
        <v>172977</v>
      </c>
      <c r="C6" s="88">
        <f>SUM(C7:C19)</f>
        <v>183356</v>
      </c>
      <c r="D6" s="89">
        <f>SUM(D7:D19)</f>
        <v>181935</v>
      </c>
      <c r="E6" s="90">
        <f>ROUND(D6/C6*100,1)</f>
        <v>99.2</v>
      </c>
      <c r="F6" s="91">
        <f t="shared" ref="F6:F28" si="0">(D6/B6-1)*100</f>
        <v>5.17872318285091</v>
      </c>
      <c r="G6" s="92"/>
    </row>
    <row r="7" s="67" customFormat="1" ht="19.5" customHeight="1" spans="1:7">
      <c r="A7" s="93" t="s">
        <v>83</v>
      </c>
      <c r="B7" s="94">
        <v>46503</v>
      </c>
      <c r="C7" s="379">
        <v>52000</v>
      </c>
      <c r="D7" s="96">
        <v>40296</v>
      </c>
      <c r="E7" s="97">
        <f t="shared" ref="E7:E24" si="1">ROUND(D7/C7*100,1)</f>
        <v>77.5</v>
      </c>
      <c r="F7" s="98">
        <f t="shared" si="0"/>
        <v>-13.3475259660667</v>
      </c>
      <c r="G7" s="99"/>
    </row>
    <row r="8" s="67" customFormat="1" ht="19.5" customHeight="1" spans="1:7">
      <c r="A8" s="93" t="s">
        <v>84</v>
      </c>
      <c r="B8" s="94">
        <v>11127</v>
      </c>
      <c r="C8" s="379">
        <v>9000</v>
      </c>
      <c r="D8" s="96">
        <v>2861</v>
      </c>
      <c r="E8" s="97">
        <f t="shared" si="1"/>
        <v>31.8</v>
      </c>
      <c r="F8" s="98">
        <f t="shared" si="0"/>
        <v>-74.2877684910578</v>
      </c>
      <c r="G8" s="100"/>
    </row>
    <row r="9" s="67" customFormat="1" ht="19.5" customHeight="1" spans="1:7">
      <c r="A9" s="93" t="s">
        <v>85</v>
      </c>
      <c r="B9" s="94">
        <v>3504</v>
      </c>
      <c r="C9" s="379">
        <v>3800</v>
      </c>
      <c r="D9" s="96">
        <v>4249</v>
      </c>
      <c r="E9" s="97">
        <f t="shared" si="1"/>
        <v>111.8</v>
      </c>
      <c r="F9" s="98">
        <f t="shared" si="0"/>
        <v>21.2614155251142</v>
      </c>
      <c r="G9" s="100"/>
    </row>
    <row r="10" s="67" customFormat="1" ht="19.5" customHeight="1" spans="1:7">
      <c r="A10" s="93" t="s">
        <v>86</v>
      </c>
      <c r="B10" s="94">
        <v>4734</v>
      </c>
      <c r="C10" s="379">
        <v>3000</v>
      </c>
      <c r="D10" s="96">
        <v>2965</v>
      </c>
      <c r="E10" s="97">
        <f t="shared" si="1"/>
        <v>98.8</v>
      </c>
      <c r="F10" s="98">
        <f t="shared" si="0"/>
        <v>-37.3679763413604</v>
      </c>
      <c r="G10" s="100" t="s">
        <v>87</v>
      </c>
    </row>
    <row r="11" s="67" customFormat="1" ht="19.5" customHeight="1" spans="1:7">
      <c r="A11" s="93" t="s">
        <v>88</v>
      </c>
      <c r="B11" s="94">
        <v>6335</v>
      </c>
      <c r="C11" s="379">
        <v>9000</v>
      </c>
      <c r="D11" s="96">
        <v>6433</v>
      </c>
      <c r="E11" s="97">
        <f t="shared" si="1"/>
        <v>71.5</v>
      </c>
      <c r="F11" s="98">
        <f t="shared" si="0"/>
        <v>1.54696132596686</v>
      </c>
      <c r="G11" s="100"/>
    </row>
    <row r="12" s="67" customFormat="1" ht="19.5" customHeight="1" spans="1:7">
      <c r="A12" s="93" t="s">
        <v>89</v>
      </c>
      <c r="B12" s="94">
        <v>6287</v>
      </c>
      <c r="C12" s="379">
        <v>16000</v>
      </c>
      <c r="D12" s="96">
        <v>16973</v>
      </c>
      <c r="E12" s="97">
        <f t="shared" si="1"/>
        <v>106.1</v>
      </c>
      <c r="F12" s="98">
        <f t="shared" si="0"/>
        <v>169.96977890886</v>
      </c>
      <c r="G12" s="100"/>
    </row>
    <row r="13" s="67" customFormat="1" ht="19.5" customHeight="1" spans="1:7">
      <c r="A13" s="93" t="s">
        <v>90</v>
      </c>
      <c r="B13" s="94">
        <v>7509</v>
      </c>
      <c r="C13" s="379">
        <v>7500</v>
      </c>
      <c r="D13" s="96">
        <v>4341</v>
      </c>
      <c r="E13" s="97">
        <f t="shared" si="1"/>
        <v>57.9</v>
      </c>
      <c r="F13" s="98">
        <f t="shared" si="0"/>
        <v>-42.1893727526968</v>
      </c>
      <c r="G13" s="100"/>
    </row>
    <row r="14" s="67" customFormat="1" ht="19.5" customHeight="1" spans="1:7">
      <c r="A14" s="93" t="s">
        <v>91</v>
      </c>
      <c r="B14" s="94">
        <v>9374</v>
      </c>
      <c r="C14" s="379">
        <v>15000</v>
      </c>
      <c r="D14" s="96">
        <v>27905</v>
      </c>
      <c r="E14" s="97">
        <f t="shared" si="1"/>
        <v>186</v>
      </c>
      <c r="F14" s="98">
        <f t="shared" si="0"/>
        <v>197.685086409217</v>
      </c>
      <c r="G14" s="100"/>
    </row>
    <row r="15" s="67" customFormat="1" ht="19.5" customHeight="1" spans="1:7">
      <c r="A15" s="93" t="s">
        <v>92</v>
      </c>
      <c r="B15" s="94">
        <v>7605</v>
      </c>
      <c r="C15" s="379">
        <v>8000</v>
      </c>
      <c r="D15" s="96">
        <v>26499</v>
      </c>
      <c r="E15" s="97">
        <f t="shared" si="1"/>
        <v>331.2</v>
      </c>
      <c r="F15" s="98">
        <f t="shared" si="0"/>
        <v>248.441814595661</v>
      </c>
      <c r="G15" s="100"/>
    </row>
    <row r="16" s="67" customFormat="1" ht="19.5" customHeight="1" spans="1:7">
      <c r="A16" s="93" t="s">
        <v>93</v>
      </c>
      <c r="B16" s="94">
        <v>879</v>
      </c>
      <c r="C16" s="379">
        <v>1000</v>
      </c>
      <c r="D16" s="96">
        <v>1095</v>
      </c>
      <c r="E16" s="97">
        <f t="shared" si="1"/>
        <v>109.5</v>
      </c>
      <c r="F16" s="98">
        <f t="shared" si="0"/>
        <v>24.5733788395905</v>
      </c>
      <c r="G16" s="100"/>
    </row>
    <row r="17" s="67" customFormat="1" ht="19.5" customHeight="1" spans="1:7">
      <c r="A17" s="375" t="s">
        <v>94</v>
      </c>
      <c r="B17" s="94">
        <v>25656</v>
      </c>
      <c r="C17" s="379">
        <v>25000</v>
      </c>
      <c r="D17" s="96">
        <v>29738</v>
      </c>
      <c r="E17" s="97">
        <f t="shared" si="1"/>
        <v>119</v>
      </c>
      <c r="F17" s="98">
        <f t="shared" si="0"/>
        <v>15.9105082631743</v>
      </c>
      <c r="G17" s="100"/>
    </row>
    <row r="18" s="67" customFormat="1" ht="19.5" customHeight="1" spans="1:7">
      <c r="A18" s="116" t="s">
        <v>95</v>
      </c>
      <c r="B18" s="94">
        <v>40770</v>
      </c>
      <c r="C18" s="379">
        <v>32556</v>
      </c>
      <c r="D18" s="96">
        <v>18228</v>
      </c>
      <c r="E18" s="97">
        <f t="shared" si="1"/>
        <v>56</v>
      </c>
      <c r="F18" s="98">
        <f t="shared" si="0"/>
        <v>-55.2906548933039</v>
      </c>
      <c r="G18" s="100"/>
    </row>
    <row r="19" s="67" customFormat="1" ht="19.5" customHeight="1" spans="1:7">
      <c r="A19" s="408" t="s">
        <v>96</v>
      </c>
      <c r="B19" s="94">
        <v>2694</v>
      </c>
      <c r="C19" s="379">
        <v>1500</v>
      </c>
      <c r="D19" s="96">
        <v>352</v>
      </c>
      <c r="E19" s="97">
        <f t="shared" si="1"/>
        <v>23.5</v>
      </c>
      <c r="F19" s="98">
        <f t="shared" si="0"/>
        <v>-86.9339272457313</v>
      </c>
      <c r="G19" s="100" t="s">
        <v>87</v>
      </c>
    </row>
    <row r="20" s="67" customFormat="1" ht="19.5" customHeight="1" spans="1:7">
      <c r="A20" s="101" t="s">
        <v>97</v>
      </c>
      <c r="B20" s="88">
        <f>B21+B22+B23+B25+B27+B24</f>
        <v>103052</v>
      </c>
      <c r="C20" s="88">
        <f>C21+C22+C23+C25+C27+C24</f>
        <v>106644</v>
      </c>
      <c r="D20" s="88">
        <f>D21+D22+D23+D25+D26+D27</f>
        <v>107282</v>
      </c>
      <c r="E20" s="90">
        <f t="shared" si="1"/>
        <v>100.6</v>
      </c>
      <c r="F20" s="91">
        <f t="shared" si="0"/>
        <v>4.10472382874665</v>
      </c>
      <c r="G20" s="100"/>
    </row>
    <row r="21" s="67" customFormat="1" ht="19.5" customHeight="1" spans="1:7">
      <c r="A21" s="93" t="s">
        <v>98</v>
      </c>
      <c r="B21" s="94">
        <v>6479</v>
      </c>
      <c r="C21" s="379">
        <v>6810</v>
      </c>
      <c r="D21" s="96">
        <v>5343</v>
      </c>
      <c r="E21" s="97">
        <f t="shared" si="1"/>
        <v>78.5</v>
      </c>
      <c r="F21" s="98">
        <f t="shared" si="0"/>
        <v>-17.5335699953697</v>
      </c>
      <c r="G21" s="100"/>
    </row>
    <row r="22" s="67" customFormat="1" ht="19.5" customHeight="1" spans="1:7">
      <c r="A22" s="93" t="s">
        <v>99</v>
      </c>
      <c r="B22" s="94">
        <v>21427</v>
      </c>
      <c r="C22" s="379">
        <v>18734</v>
      </c>
      <c r="D22" s="96">
        <v>1389</v>
      </c>
      <c r="E22" s="97">
        <f t="shared" si="1"/>
        <v>7.4</v>
      </c>
      <c r="F22" s="98">
        <f t="shared" si="0"/>
        <v>-93.517524618472</v>
      </c>
      <c r="G22" s="100"/>
    </row>
    <row r="23" s="67" customFormat="1" ht="19.5" customHeight="1" spans="1:7">
      <c r="A23" s="93" t="s">
        <v>100</v>
      </c>
      <c r="B23" s="94">
        <v>38623</v>
      </c>
      <c r="C23" s="379">
        <v>38000</v>
      </c>
      <c r="D23" s="96">
        <v>11800</v>
      </c>
      <c r="E23" s="97">
        <f t="shared" si="1"/>
        <v>31.1</v>
      </c>
      <c r="F23" s="98">
        <f t="shared" si="0"/>
        <v>-69.4482562203868</v>
      </c>
      <c r="G23" s="92"/>
    </row>
    <row r="24" s="67" customFormat="1" ht="19.5" customHeight="1" spans="1:7">
      <c r="A24" s="93" t="s">
        <v>101</v>
      </c>
      <c r="B24" s="94"/>
      <c r="C24" s="379"/>
      <c r="D24" s="96"/>
      <c r="E24" s="97"/>
      <c r="F24" s="98"/>
      <c r="G24" s="92"/>
    </row>
    <row r="25" s="67" customFormat="1" ht="19.5" customHeight="1" spans="1:7">
      <c r="A25" s="93" t="s">
        <v>102</v>
      </c>
      <c r="B25" s="94">
        <v>36523</v>
      </c>
      <c r="C25" s="379">
        <v>43100</v>
      </c>
      <c r="D25" s="96">
        <v>88713</v>
      </c>
      <c r="E25" s="97">
        <f>ROUND(D25/C25*100,1)</f>
        <v>205.8</v>
      </c>
      <c r="F25" s="98">
        <f>(D25/B25-1)*100</f>
        <v>142.896257153027</v>
      </c>
      <c r="G25" s="92"/>
    </row>
    <row r="26" s="67" customFormat="1" ht="19.5" customHeight="1" spans="1:7">
      <c r="A26" s="93" t="s">
        <v>103</v>
      </c>
      <c r="B26" s="409"/>
      <c r="C26" s="380"/>
      <c r="D26" s="96">
        <v>37</v>
      </c>
      <c r="E26" s="97"/>
      <c r="F26" s="98"/>
      <c r="G26" s="92"/>
    </row>
    <row r="27" s="67" customFormat="1" ht="19.5" customHeight="1" spans="1:7">
      <c r="A27" s="93" t="s">
        <v>104</v>
      </c>
      <c r="B27" s="410"/>
      <c r="C27" s="411"/>
      <c r="D27" s="96"/>
      <c r="E27" s="97" t="s">
        <v>87</v>
      </c>
      <c r="F27" s="98" t="s">
        <v>87</v>
      </c>
      <c r="G27" s="102"/>
    </row>
    <row r="28" s="67" customFormat="1" ht="9.95" customHeight="1" spans="1:7">
      <c r="A28" s="101"/>
      <c r="B28" s="381"/>
      <c r="C28" s="381"/>
      <c r="D28" s="381"/>
      <c r="E28" s="90"/>
      <c r="F28" s="91"/>
      <c r="G28" s="92"/>
    </row>
    <row r="29" s="67" customFormat="1" ht="19.5" customHeight="1" spans="1:7">
      <c r="A29" s="382" t="s">
        <v>105</v>
      </c>
      <c r="B29" s="383">
        <f>B20+B6</f>
        <v>276029</v>
      </c>
      <c r="C29" s="383">
        <f>C20+C6</f>
        <v>290000</v>
      </c>
      <c r="D29" s="383">
        <f>D20+D6</f>
        <v>289217</v>
      </c>
      <c r="E29" s="90">
        <f>ROUND(D29/C29*100,1)</f>
        <v>99.7</v>
      </c>
      <c r="F29" s="91">
        <f>(D29/B29-1)*100</f>
        <v>4.77775885867064</v>
      </c>
      <c r="G29" s="92"/>
    </row>
    <row r="30" s="67" customFormat="1" ht="9.95" customHeight="1" spans="1:7">
      <c r="A30" s="382"/>
      <c r="B30" s="340"/>
      <c r="C30" s="340"/>
      <c r="D30" s="340"/>
      <c r="E30" s="90"/>
      <c r="F30" s="345"/>
      <c r="G30" s="92"/>
    </row>
    <row r="31" s="67" customFormat="1" ht="19.5" customHeight="1" spans="1:7">
      <c r="A31" s="385" t="s">
        <v>106</v>
      </c>
      <c r="B31" s="340">
        <f>SUM(B32:B39)</f>
        <v>245452</v>
      </c>
      <c r="C31" s="340">
        <f>SUM(C32:C39)</f>
        <v>209799</v>
      </c>
      <c r="D31" s="340">
        <f>SUM(D32:D39)</f>
        <v>211778</v>
      </c>
      <c r="E31" s="90"/>
      <c r="F31" s="345"/>
      <c r="G31" s="92"/>
    </row>
    <row r="32" s="67" customFormat="1" ht="19.5" customHeight="1" spans="1:7">
      <c r="A32" s="386" t="s">
        <v>107</v>
      </c>
      <c r="B32" s="350">
        <v>25362</v>
      </c>
      <c r="C32" s="412">
        <v>25362</v>
      </c>
      <c r="D32" s="350">
        <v>25362</v>
      </c>
      <c r="E32" s="97"/>
      <c r="F32" s="345"/>
      <c r="G32" s="102"/>
    </row>
    <row r="33" s="67" customFormat="1" ht="19.5" customHeight="1" spans="1:7">
      <c r="A33" s="386" t="s">
        <v>108</v>
      </c>
      <c r="B33" s="350">
        <v>104948</v>
      </c>
      <c r="C33" s="412">
        <v>100000</v>
      </c>
      <c r="D33" s="350">
        <v>113951</v>
      </c>
      <c r="E33" s="97"/>
      <c r="F33" s="345"/>
      <c r="G33" s="102"/>
    </row>
    <row r="34" s="67" customFormat="1" ht="19.5" customHeight="1" spans="1:7">
      <c r="A34" s="359" t="s">
        <v>109</v>
      </c>
      <c r="B34" s="350">
        <v>21061</v>
      </c>
      <c r="C34" s="412">
        <v>22000</v>
      </c>
      <c r="D34" s="350">
        <v>31028</v>
      </c>
      <c r="E34" s="97"/>
      <c r="F34" s="345"/>
      <c r="G34" s="102"/>
    </row>
    <row r="35" s="67" customFormat="1" ht="19.5" customHeight="1" spans="1:7">
      <c r="A35" s="359" t="s">
        <v>110</v>
      </c>
      <c r="B35" s="67">
        <v>700</v>
      </c>
      <c r="C35" s="350"/>
      <c r="D35" s="350"/>
      <c r="E35" s="340"/>
      <c r="F35" s="345"/>
      <c r="G35" s="92"/>
    </row>
    <row r="36" s="67" customFormat="1" ht="28.5" customHeight="1" spans="1:7">
      <c r="A36" s="359" t="s">
        <v>111</v>
      </c>
      <c r="B36" s="350">
        <v>11736</v>
      </c>
      <c r="C36" s="350">
        <f>30497+3110</f>
        <v>33607</v>
      </c>
      <c r="D36" s="350">
        <v>33607</v>
      </c>
      <c r="E36" s="97"/>
      <c r="F36" s="345"/>
      <c r="G36" s="388"/>
    </row>
    <row r="37" s="67" customFormat="1" ht="19.5" customHeight="1" spans="1:7">
      <c r="A37" s="413" t="s">
        <v>112</v>
      </c>
      <c r="B37" s="350">
        <v>265</v>
      </c>
      <c r="C37" s="412"/>
      <c r="D37" s="350"/>
      <c r="E37" s="97"/>
      <c r="F37" s="345"/>
      <c r="G37" s="389"/>
    </row>
    <row r="38" s="67" customFormat="1" ht="26.25" customHeight="1" spans="1:7">
      <c r="A38" s="359" t="s">
        <v>113</v>
      </c>
      <c r="B38" s="350">
        <v>35000</v>
      </c>
      <c r="C38" s="95">
        <v>21000</v>
      </c>
      <c r="D38" s="350"/>
      <c r="E38" s="97"/>
      <c r="F38" s="345"/>
      <c r="G38" s="389"/>
    </row>
    <row r="39" s="67" customFormat="1" ht="19.5" customHeight="1" spans="1:7">
      <c r="A39" s="359" t="s">
        <v>114</v>
      </c>
      <c r="B39" s="404">
        <v>46380</v>
      </c>
      <c r="C39" s="95">
        <v>7830</v>
      </c>
      <c r="D39" s="404">
        <v>7830</v>
      </c>
      <c r="E39" s="90"/>
      <c r="F39" s="345"/>
      <c r="G39" s="92"/>
    </row>
    <row r="40" s="67" customFormat="1" ht="19.5" customHeight="1" spans="1:7">
      <c r="A40" s="390" t="s">
        <v>115</v>
      </c>
      <c r="B40" s="391">
        <f>B29+B31</f>
        <v>521481</v>
      </c>
      <c r="C40" s="391">
        <f>C29+C31</f>
        <v>499799</v>
      </c>
      <c r="D40" s="391">
        <f>D29+D31</f>
        <v>500995</v>
      </c>
      <c r="E40" s="392">
        <f>ROUND(D40/C40*100,1)</f>
        <v>100.2</v>
      </c>
      <c r="F40" s="414">
        <f>(D40/B40-1)*100</f>
        <v>-3.92842692255326</v>
      </c>
      <c r="G40" s="393"/>
    </row>
  </sheetData>
  <mergeCells count="7">
    <mergeCell ref="A2:G2"/>
    <mergeCell ref="F3:G3"/>
    <mergeCell ref="D4:F4"/>
    <mergeCell ref="A4:A5"/>
    <mergeCell ref="B4:B5"/>
    <mergeCell ref="C4:C5"/>
    <mergeCell ref="G4:G5"/>
  </mergeCells>
  <printOptions horizontalCentered="1"/>
  <pageMargins left="0.708661417322835" right="0.433070866141732" top="0.866141732283464" bottom="0.75" header="0.433070866141732" footer="0.236220472440945"/>
  <pageSetup paperSize="9" scale="9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showZeros="0" tabSelected="1" view="pageBreakPreview" zoomScaleNormal="100" topLeftCell="A12" workbookViewId="0">
      <selection activeCell="G30" sqref="G30"/>
    </sheetView>
  </sheetViews>
  <sheetFormatPr defaultColWidth="9" defaultRowHeight="14.25" outlineLevelCol="6"/>
  <cols>
    <col min="1" max="1" width="29.25" customWidth="1"/>
    <col min="2" max="3" width="8.75" style="68" customWidth="1"/>
    <col min="4" max="5" width="8.75" customWidth="1"/>
    <col min="6" max="6" width="8.125" customWidth="1"/>
    <col min="7" max="7" width="13.5" customWidth="1"/>
  </cols>
  <sheetData>
    <row r="1" spans="1:7">
      <c r="A1" s="69" t="s">
        <v>6</v>
      </c>
    </row>
    <row r="2" ht="22.9" customHeight="1" spans="1:7">
      <c r="A2" s="70" t="s">
        <v>7</v>
      </c>
      <c r="B2" s="70"/>
      <c r="C2" s="70"/>
      <c r="D2" s="70"/>
      <c r="E2" s="70"/>
      <c r="F2" s="70"/>
      <c r="G2" s="70"/>
    </row>
    <row r="3" ht="15" customHeight="1" spans="1:7">
      <c r="A3" s="71"/>
      <c r="B3" s="72"/>
      <c r="C3" s="323"/>
      <c r="D3" s="73"/>
      <c r="E3" s="74" t="s">
        <v>73</v>
      </c>
      <c r="F3" s="74"/>
      <c r="G3" s="74"/>
    </row>
    <row r="4" ht="19.5" customHeight="1" spans="1:7">
      <c r="A4" s="114" t="s">
        <v>116</v>
      </c>
      <c r="B4" s="76" t="s">
        <v>75</v>
      </c>
      <c r="C4" s="77" t="s">
        <v>76</v>
      </c>
      <c r="D4" s="78" t="s">
        <v>77</v>
      </c>
      <c r="E4" s="79"/>
      <c r="F4" s="80"/>
      <c r="G4" s="205" t="s">
        <v>78</v>
      </c>
    </row>
    <row r="5" ht="30" customHeight="1" spans="1:7">
      <c r="A5" s="115"/>
      <c r="B5" s="83"/>
      <c r="C5" s="84"/>
      <c r="D5" s="85" t="s">
        <v>79</v>
      </c>
      <c r="E5" s="85" t="s">
        <v>80</v>
      </c>
      <c r="F5" s="85" t="s">
        <v>81</v>
      </c>
      <c r="G5" s="207"/>
    </row>
    <row r="6" ht="19.5" customHeight="1" spans="1:7">
      <c r="A6" s="325" t="s">
        <v>117</v>
      </c>
      <c r="B6" s="326">
        <v>26326</v>
      </c>
      <c r="C6" s="395">
        <v>28000</v>
      </c>
      <c r="D6" s="326">
        <v>23946</v>
      </c>
      <c r="E6" s="327">
        <f>ROUND(D6/C6*100,1)</f>
        <v>85.5</v>
      </c>
      <c r="F6" s="328">
        <f>(D6/B6-1)*100</f>
        <v>-9.04049228899187</v>
      </c>
      <c r="G6" s="329"/>
    </row>
    <row r="7" ht="23.25" customHeight="1" spans="1:7">
      <c r="A7" s="331" t="s">
        <v>118</v>
      </c>
      <c r="B7" s="326">
        <v>33</v>
      </c>
      <c r="C7" s="395"/>
      <c r="D7" s="326">
        <v>23</v>
      </c>
      <c r="E7" s="327" t="e">
        <f>ROUND(D7/C7*100,1)</f>
        <v>#DIV/0!</v>
      </c>
      <c r="F7" s="328">
        <f>(D7/B7-1)*100</f>
        <v>-30.3030303030303</v>
      </c>
      <c r="G7" s="396"/>
    </row>
    <row r="8" ht="19.5" customHeight="1" spans="1:7">
      <c r="A8" s="333" t="s">
        <v>119</v>
      </c>
      <c r="B8" s="326">
        <v>10425</v>
      </c>
      <c r="C8" s="395">
        <v>18500</v>
      </c>
      <c r="D8" s="326">
        <v>11939</v>
      </c>
      <c r="E8" s="327">
        <f t="shared" ref="E8:E26" si="0">ROUND(D8/C8*100,1)</f>
        <v>64.5</v>
      </c>
      <c r="F8" s="328">
        <f t="shared" ref="F8:F19" si="1">(D8/B8-1)*100</f>
        <v>14.5227817745803</v>
      </c>
      <c r="G8" s="332"/>
    </row>
    <row r="9" ht="19.5" customHeight="1" spans="1:7">
      <c r="A9" s="333" t="s">
        <v>120</v>
      </c>
      <c r="B9" s="326">
        <v>102322</v>
      </c>
      <c r="C9" s="397">
        <v>102500</v>
      </c>
      <c r="D9" s="326">
        <v>102569</v>
      </c>
      <c r="E9" s="327">
        <f t="shared" si="0"/>
        <v>100.1</v>
      </c>
      <c r="F9" s="328">
        <f t="shared" si="1"/>
        <v>0.241394812454798</v>
      </c>
      <c r="G9" s="332"/>
    </row>
    <row r="10" ht="19.5" customHeight="1" spans="1:7">
      <c r="A10" s="333" t="s">
        <v>121</v>
      </c>
      <c r="B10" s="326">
        <v>1498</v>
      </c>
      <c r="C10" s="397">
        <v>1500</v>
      </c>
      <c r="D10" s="326">
        <v>1567</v>
      </c>
      <c r="E10" s="327">
        <f t="shared" si="0"/>
        <v>104.5</v>
      </c>
      <c r="F10" s="328">
        <f t="shared" si="1"/>
        <v>4.60614152202938</v>
      </c>
      <c r="G10" s="332"/>
    </row>
    <row r="11" ht="19.5" customHeight="1" spans="1:7">
      <c r="A11" s="333" t="s">
        <v>122</v>
      </c>
      <c r="B11" s="326">
        <v>4293</v>
      </c>
      <c r="C11" s="397">
        <v>4700</v>
      </c>
      <c r="D11" s="326">
        <v>3197</v>
      </c>
      <c r="E11" s="327">
        <f t="shared" si="0"/>
        <v>68</v>
      </c>
      <c r="F11" s="328">
        <f t="shared" si="1"/>
        <v>-25.5299324481714</v>
      </c>
      <c r="G11" s="332"/>
    </row>
    <row r="12" ht="19.5" customHeight="1" spans="1:7">
      <c r="A12" s="333" t="s">
        <v>123</v>
      </c>
      <c r="B12" s="326">
        <v>79915</v>
      </c>
      <c r="C12" s="397">
        <v>89100</v>
      </c>
      <c r="D12" s="326">
        <v>96012</v>
      </c>
      <c r="E12" s="327">
        <f t="shared" si="0"/>
        <v>107.8</v>
      </c>
      <c r="F12" s="328">
        <f t="shared" si="1"/>
        <v>20.1426515672902</v>
      </c>
      <c r="G12" s="332"/>
    </row>
    <row r="13" ht="19.5" customHeight="1" spans="1:7">
      <c r="A13" s="333" t="s">
        <v>124</v>
      </c>
      <c r="B13" s="326">
        <v>20027</v>
      </c>
      <c r="C13" s="397">
        <v>26000</v>
      </c>
      <c r="D13" s="326">
        <v>21955</v>
      </c>
      <c r="E13" s="327">
        <f t="shared" si="0"/>
        <v>84.4</v>
      </c>
      <c r="F13" s="328">
        <f t="shared" si="1"/>
        <v>9.62700354521395</v>
      </c>
      <c r="G13" s="332"/>
    </row>
    <row r="14" ht="19.5" customHeight="1" spans="1:7">
      <c r="A14" s="333" t="s">
        <v>125</v>
      </c>
      <c r="B14" s="326">
        <v>3461</v>
      </c>
      <c r="C14" s="397">
        <v>3800</v>
      </c>
      <c r="D14" s="326">
        <v>3580</v>
      </c>
      <c r="E14" s="327">
        <f t="shared" si="0"/>
        <v>94.2</v>
      </c>
      <c r="F14" s="328">
        <f t="shared" si="1"/>
        <v>3.43831262640855</v>
      </c>
      <c r="G14" s="332"/>
    </row>
    <row r="15" ht="19.5" customHeight="1" spans="1:7">
      <c r="A15" s="333" t="s">
        <v>126</v>
      </c>
      <c r="B15" s="326">
        <v>11650</v>
      </c>
      <c r="C15" s="397">
        <v>19000</v>
      </c>
      <c r="D15" s="326">
        <v>10424</v>
      </c>
      <c r="E15" s="327">
        <f t="shared" si="0"/>
        <v>54.9</v>
      </c>
      <c r="F15" s="328">
        <f t="shared" si="1"/>
        <v>-10.5236051502146</v>
      </c>
      <c r="G15" s="332"/>
    </row>
    <row r="16" ht="19.5" customHeight="1" spans="1:7">
      <c r="A16" s="333" t="s">
        <v>127</v>
      </c>
      <c r="B16" s="326">
        <v>31135</v>
      </c>
      <c r="C16" s="397">
        <v>31500</v>
      </c>
      <c r="D16" s="326">
        <v>31767</v>
      </c>
      <c r="E16" s="327">
        <f t="shared" si="0"/>
        <v>100.8</v>
      </c>
      <c r="F16" s="328">
        <f t="shared" si="1"/>
        <v>2.02986992131042</v>
      </c>
      <c r="G16" s="332"/>
    </row>
    <row r="17" ht="19.5" customHeight="1" spans="1:7">
      <c r="A17" s="333" t="s">
        <v>128</v>
      </c>
      <c r="B17" s="326">
        <v>2509</v>
      </c>
      <c r="C17" s="397">
        <v>2600</v>
      </c>
      <c r="D17" s="326">
        <v>2936</v>
      </c>
      <c r="E17" s="327">
        <f t="shared" si="0"/>
        <v>112.9</v>
      </c>
      <c r="F17" s="328">
        <f t="shared" si="1"/>
        <v>17.018732562774</v>
      </c>
      <c r="G17" s="332"/>
    </row>
    <row r="18" ht="19.5" customHeight="1" spans="1:7">
      <c r="A18" s="334" t="s">
        <v>129</v>
      </c>
      <c r="B18" s="326">
        <v>677</v>
      </c>
      <c r="C18" s="397">
        <v>1100</v>
      </c>
      <c r="D18" s="326">
        <v>1611</v>
      </c>
      <c r="E18" s="327">
        <f t="shared" si="0"/>
        <v>146.5</v>
      </c>
      <c r="F18" s="328">
        <f t="shared" si="1"/>
        <v>137.961595273264</v>
      </c>
      <c r="G18" s="332"/>
    </row>
    <row r="19" ht="19.5" customHeight="1" spans="1:7">
      <c r="A19" s="333" t="s">
        <v>130</v>
      </c>
      <c r="B19" s="326">
        <v>1972</v>
      </c>
      <c r="C19" s="397">
        <v>3000</v>
      </c>
      <c r="D19" s="326">
        <v>2054</v>
      </c>
      <c r="E19" s="327">
        <f t="shared" si="0"/>
        <v>68.5</v>
      </c>
      <c r="F19" s="328">
        <f t="shared" si="1"/>
        <v>4.158215010142</v>
      </c>
      <c r="G19" s="332"/>
    </row>
    <row r="20" ht="19.5" customHeight="1" spans="1:7">
      <c r="A20" s="333" t="s">
        <v>131</v>
      </c>
      <c r="B20" s="326">
        <v>373</v>
      </c>
      <c r="C20" s="397">
        <v>373</v>
      </c>
      <c r="D20" s="326">
        <v>250</v>
      </c>
      <c r="E20" s="327">
        <f t="shared" si="0"/>
        <v>67</v>
      </c>
      <c r="F20" s="328">
        <f t="shared" ref="F20:F25" si="2">(D20/B20-1)*100</f>
        <v>-32.9758713136729</v>
      </c>
      <c r="G20" s="332"/>
    </row>
    <row r="21" ht="19.5" customHeight="1" spans="1:7">
      <c r="A21" s="333" t="s">
        <v>132</v>
      </c>
      <c r="B21" s="326">
        <v>311</v>
      </c>
      <c r="C21" s="397">
        <v>311</v>
      </c>
      <c r="D21" s="326">
        <v>311</v>
      </c>
      <c r="E21" s="327">
        <f t="shared" si="0"/>
        <v>100</v>
      </c>
      <c r="F21" s="328">
        <f t="shared" si="2"/>
        <v>0</v>
      </c>
      <c r="G21" s="332"/>
    </row>
    <row r="22" ht="19.5" customHeight="1" spans="1:7">
      <c r="A22" s="333" t="s">
        <v>133</v>
      </c>
      <c r="B22" s="326">
        <v>636</v>
      </c>
      <c r="C22" s="397">
        <v>800</v>
      </c>
      <c r="D22" s="326">
        <v>960</v>
      </c>
      <c r="E22" s="327">
        <f t="shared" si="0"/>
        <v>120</v>
      </c>
      <c r="F22" s="328">
        <f t="shared" si="2"/>
        <v>50.9433962264151</v>
      </c>
      <c r="G22" s="332"/>
    </row>
    <row r="23" ht="19.5" customHeight="1" spans="1:7">
      <c r="A23" s="331" t="s">
        <v>134</v>
      </c>
      <c r="B23" s="326">
        <v>27876</v>
      </c>
      <c r="C23" s="397">
        <f>38539+3110</f>
        <v>41649</v>
      </c>
      <c r="D23" s="326">
        <v>20328</v>
      </c>
      <c r="E23" s="327">
        <f t="shared" si="0"/>
        <v>48.8</v>
      </c>
      <c r="F23" s="328">
        <f t="shared" si="2"/>
        <v>-27.0770555316401</v>
      </c>
      <c r="G23" s="332"/>
    </row>
    <row r="24" ht="19.5" customHeight="1" spans="1:7">
      <c r="A24" s="331" t="s">
        <v>135</v>
      </c>
      <c r="B24" s="326">
        <v>1600</v>
      </c>
      <c r="C24" s="397">
        <v>2200</v>
      </c>
      <c r="D24" s="326">
        <v>2918</v>
      </c>
      <c r="E24" s="327">
        <f t="shared" si="0"/>
        <v>132.6</v>
      </c>
      <c r="F24" s="328">
        <f t="shared" si="2"/>
        <v>82.375</v>
      </c>
      <c r="G24" s="332"/>
    </row>
    <row r="25" ht="19.5" customHeight="1" spans="1:7">
      <c r="A25" s="331" t="s">
        <v>136</v>
      </c>
      <c r="B25" s="326">
        <v>2164</v>
      </c>
      <c r="C25" s="397">
        <v>2700</v>
      </c>
      <c r="D25" s="326">
        <v>2276</v>
      </c>
      <c r="E25" s="327">
        <f t="shared" si="0"/>
        <v>84.3</v>
      </c>
      <c r="F25" s="328">
        <f t="shared" si="2"/>
        <v>5.17560073937153</v>
      </c>
      <c r="G25" s="335"/>
    </row>
    <row r="26" ht="19.5" customHeight="1" spans="1:7">
      <c r="A26" s="331" t="s">
        <v>137</v>
      </c>
      <c r="B26" s="326"/>
      <c r="C26" s="397">
        <v>5000</v>
      </c>
      <c r="D26" s="326"/>
      <c r="E26" s="327">
        <f t="shared" si="0"/>
        <v>0</v>
      </c>
      <c r="F26" s="328"/>
      <c r="G26" s="335"/>
    </row>
    <row r="27" ht="19.5" customHeight="1" spans="1:7">
      <c r="A27" s="331" t="s">
        <v>138</v>
      </c>
      <c r="B27" s="326"/>
      <c r="C27" s="398"/>
      <c r="D27" s="326">
        <v>100</v>
      </c>
      <c r="E27" s="327"/>
      <c r="F27" s="328"/>
      <c r="G27" s="335"/>
    </row>
    <row r="28" ht="19.5" customHeight="1" spans="1:7">
      <c r="A28" s="331" t="s">
        <v>139</v>
      </c>
      <c r="B28" s="337">
        <v>7314</v>
      </c>
      <c r="C28" s="350">
        <v>6670</v>
      </c>
      <c r="D28" s="350">
        <v>6756</v>
      </c>
      <c r="E28" s="327">
        <f>ROUND(D28/C28*100,1)</f>
        <v>101.3</v>
      </c>
      <c r="F28" s="328">
        <f>(D28/B28-1)*100</f>
        <v>-7.62920426579163</v>
      </c>
      <c r="G28" s="343"/>
    </row>
    <row r="29" ht="19.5" customHeight="1" spans="1:7">
      <c r="A29" s="399" t="s">
        <v>140</v>
      </c>
      <c r="B29" s="339">
        <f>SUM(B6:B28)</f>
        <v>336517</v>
      </c>
      <c r="C29" s="339">
        <f>SUM(C6:C28)</f>
        <v>391003</v>
      </c>
      <c r="D29" s="339">
        <f>SUM(D6:D28)</f>
        <v>347479</v>
      </c>
      <c r="E29" s="345">
        <f>ROUND(D29/C29*100,1)</f>
        <v>88.9</v>
      </c>
      <c r="F29" s="342">
        <f>(D29/B29-1)*100</f>
        <v>3.2574877346464</v>
      </c>
      <c r="G29" s="336"/>
    </row>
    <row r="30" ht="9.95" customHeight="1" spans="1:7">
      <c r="A30" s="399"/>
      <c r="B30" s="339"/>
      <c r="C30" s="340"/>
      <c r="D30" s="340"/>
      <c r="E30" s="345"/>
      <c r="F30" s="342"/>
      <c r="G30" s="336"/>
    </row>
    <row r="31" s="68" customFormat="1" ht="19.5" customHeight="1" spans="1:7">
      <c r="A31" s="346" t="s">
        <v>141</v>
      </c>
      <c r="B31" s="340">
        <f>SUM(B32:B32)</f>
        <v>46386</v>
      </c>
      <c r="C31" s="340">
        <f>SUM(C32:C32)</f>
        <v>8700</v>
      </c>
      <c r="D31" s="340">
        <f>SUM(D32:D32)</f>
        <v>8728</v>
      </c>
      <c r="E31" s="347"/>
      <c r="F31" s="348"/>
      <c r="G31" s="349"/>
    </row>
    <row r="32" s="68" customFormat="1" ht="19.5" customHeight="1" spans="1:7">
      <c r="A32" s="225" t="s">
        <v>142</v>
      </c>
      <c r="B32" s="350">
        <v>46386</v>
      </c>
      <c r="C32" s="350">
        <v>8700</v>
      </c>
      <c r="D32" s="350">
        <v>8728</v>
      </c>
      <c r="E32" s="347"/>
      <c r="F32" s="348"/>
      <c r="G32" s="400"/>
    </row>
    <row r="33" s="68" customFormat="1" ht="9.95" customHeight="1" spans="1:7">
      <c r="A33" s="351"/>
      <c r="B33" s="339"/>
      <c r="C33" s="340"/>
      <c r="D33" s="340"/>
      <c r="E33" s="352"/>
      <c r="F33" s="348"/>
      <c r="G33" s="349"/>
    </row>
    <row r="34" ht="19.5" customHeight="1" spans="1:7">
      <c r="A34" s="401" t="s">
        <v>143</v>
      </c>
      <c r="B34" s="340">
        <f>SUM(B35:B38,B40)</f>
        <v>138579</v>
      </c>
      <c r="C34" s="340">
        <f>SUM(C35:C38)</f>
        <v>100096</v>
      </c>
      <c r="D34" s="340">
        <f>SUM(D35:D38,D40)</f>
        <v>144788</v>
      </c>
      <c r="E34" s="345"/>
      <c r="F34" s="342"/>
      <c r="G34" s="343"/>
    </row>
    <row r="35" ht="19.5" customHeight="1" spans="1:7">
      <c r="A35" s="402" t="s">
        <v>144</v>
      </c>
      <c r="B35" s="403">
        <v>104372</v>
      </c>
      <c r="C35" s="95">
        <v>100096</v>
      </c>
      <c r="D35" s="357">
        <f>112456-607</f>
        <v>111849</v>
      </c>
      <c r="E35" s="345"/>
      <c r="F35" s="342"/>
      <c r="G35" s="358"/>
    </row>
    <row r="36" ht="19.5" customHeight="1" spans="1:7">
      <c r="A36" s="402" t="s">
        <v>145</v>
      </c>
      <c r="B36" s="403">
        <v>600</v>
      </c>
      <c r="C36" s="404"/>
      <c r="D36" s="355"/>
      <c r="E36" s="345"/>
      <c r="F36" s="342"/>
      <c r="G36" s="358"/>
    </row>
    <row r="37" ht="19.5" customHeight="1" spans="1:7">
      <c r="A37" s="402" t="s">
        <v>146</v>
      </c>
      <c r="B37" s="403"/>
      <c r="C37" s="404"/>
      <c r="D37" s="355"/>
      <c r="E37" s="345"/>
      <c r="F37" s="342"/>
      <c r="G37" s="336"/>
    </row>
    <row r="38" ht="19.5" customHeight="1" spans="1:7">
      <c r="A38" s="402" t="s">
        <v>147</v>
      </c>
      <c r="B38" s="403"/>
      <c r="C38" s="404"/>
      <c r="D38" s="355"/>
      <c r="E38" s="345"/>
      <c r="F38" s="342"/>
      <c r="G38" s="343"/>
    </row>
    <row r="39" ht="19.5" customHeight="1" spans="1:7">
      <c r="A39" s="402" t="s">
        <v>148</v>
      </c>
      <c r="B39" s="403">
        <v>33607</v>
      </c>
      <c r="C39" s="404"/>
      <c r="D39" s="405">
        <f>D40</f>
        <v>32939</v>
      </c>
      <c r="E39" s="345"/>
      <c r="F39" s="342"/>
      <c r="G39" s="336"/>
    </row>
    <row r="40" ht="19.5" customHeight="1" spans="1:7">
      <c r="A40" s="402" t="s">
        <v>149</v>
      </c>
      <c r="B40" s="403">
        <v>33607</v>
      </c>
      <c r="C40" s="404"/>
      <c r="D40" s="355">
        <f>32332+607</f>
        <v>32939</v>
      </c>
      <c r="E40" s="345"/>
      <c r="F40" s="342"/>
      <c r="G40" s="336"/>
    </row>
    <row r="41" ht="19.5" customHeight="1" spans="1:7">
      <c r="A41" s="406" t="s">
        <v>150</v>
      </c>
      <c r="B41" s="366">
        <f>B29+B31+B34</f>
        <v>521482</v>
      </c>
      <c r="C41" s="366">
        <f>C29+C31+C34</f>
        <v>499799</v>
      </c>
      <c r="D41" s="366">
        <f>D29+D31+D34</f>
        <v>500995</v>
      </c>
      <c r="E41" s="367">
        <f>D41/C41*100</f>
        <v>100.239296197071</v>
      </c>
      <c r="F41" s="368">
        <f>(D41/B41-1)*100</f>
        <v>-3.92861115052868</v>
      </c>
      <c r="G41" s="369"/>
    </row>
    <row r="42" ht="13.5" customHeight="1" spans="1:7">
      <c r="B42" s="330"/>
      <c r="C42" s="330"/>
      <c r="D42" s="330"/>
    </row>
    <row r="43" spans="1:7">
      <c r="C43" s="407"/>
      <c r="D43" s="370"/>
      <c r="E43" s="394"/>
    </row>
    <row r="44" spans="1:7">
      <c r="B44" s="330"/>
    </row>
  </sheetData>
  <mergeCells count="7">
    <mergeCell ref="A2:G2"/>
    <mergeCell ref="E3:G3"/>
    <mergeCell ref="D4:F4"/>
    <mergeCell ref="A4:A5"/>
    <mergeCell ref="B4:B5"/>
    <mergeCell ref="C4:C5"/>
    <mergeCell ref="G4:G5"/>
  </mergeCells>
  <dataValidations count="1">
    <dataValidation type="whole" operator="between" allowBlank="1" showInputMessage="1" showErrorMessage="1" sqref="C6:C26">
      <formula1>-1000000000</formula1>
      <formula2>1000000000</formula2>
    </dataValidation>
  </dataValidations>
  <printOptions horizontalCentered="1"/>
  <pageMargins left="0.708661417322835" right="0.433070866141732" top="0.826771653543307" bottom="0.83" header="0.31496062992126" footer="0.275590551181102"/>
  <pageSetup paperSize="9" scale="88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showZeros="0" tabSelected="1" view="pageBreakPreview" zoomScaleNormal="100" workbookViewId="0">
      <pane xSplit="1" ySplit="6" topLeftCell="B17" activePane="bottomRight" state="frozen"/>
      <selection/>
      <selection pane="topRight"/>
      <selection pane="bottomLeft"/>
      <selection pane="bottomRight" activeCell="G30" sqref="G30"/>
    </sheetView>
  </sheetViews>
  <sheetFormatPr defaultColWidth="9" defaultRowHeight="14.25"/>
  <cols>
    <col min="1" max="1" width="22.5" customWidth="1"/>
    <col min="2" max="2" width="9.125" style="68" customWidth="1"/>
    <col min="3" max="4" width="9.125" customWidth="1"/>
    <col min="5" max="5" width="8.125" customWidth="1"/>
    <col min="6" max="6" width="9.25" customWidth="1"/>
    <col min="7" max="7" width="18.875" customWidth="1"/>
  </cols>
  <sheetData>
    <row r="1" spans="1:9">
      <c r="A1" s="69" t="s">
        <v>8</v>
      </c>
    </row>
    <row r="2" ht="22.9" customHeight="1" spans="1:9">
      <c r="A2" s="70" t="s">
        <v>9</v>
      </c>
      <c r="B2" s="70"/>
      <c r="C2" s="70"/>
      <c r="D2" s="70"/>
      <c r="E2" s="70"/>
      <c r="F2" s="70"/>
      <c r="G2" s="70"/>
    </row>
    <row r="3" ht="15" customHeight="1" spans="1:9">
      <c r="A3" s="71"/>
      <c r="B3" s="72"/>
      <c r="C3" s="73"/>
      <c r="D3" s="73"/>
      <c r="E3" s="73"/>
      <c r="F3" s="74" t="s">
        <v>73</v>
      </c>
      <c r="G3" s="74"/>
    </row>
    <row r="4" ht="19.5" customHeight="1" spans="1:9">
      <c r="A4" s="114" t="s">
        <v>74</v>
      </c>
      <c r="B4" s="76" t="s">
        <v>75</v>
      </c>
      <c r="C4" s="77" t="s">
        <v>76</v>
      </c>
      <c r="D4" s="78" t="s">
        <v>77</v>
      </c>
      <c r="E4" s="79"/>
      <c r="F4" s="80"/>
      <c r="G4" s="81" t="s">
        <v>78</v>
      </c>
    </row>
    <row r="5" ht="32.25" customHeight="1" spans="1:9">
      <c r="A5" s="115"/>
      <c r="B5" s="83"/>
      <c r="C5" s="84"/>
      <c r="D5" s="85" t="s">
        <v>79</v>
      </c>
      <c r="E5" s="85" t="s">
        <v>80</v>
      </c>
      <c r="F5" s="85" t="s">
        <v>81</v>
      </c>
      <c r="G5" s="86"/>
    </row>
    <row r="6" s="67" customFormat="1" ht="19.5" customHeight="1" spans="1:9">
      <c r="A6" s="372" t="s">
        <v>82</v>
      </c>
      <c r="B6" s="88">
        <f>SUM(B7:B19)</f>
        <v>99981</v>
      </c>
      <c r="C6" s="88">
        <f>SUM(C7:C19)</f>
        <v>105956</v>
      </c>
      <c r="D6" s="88">
        <f>SUM(D7:D19)</f>
        <v>104975</v>
      </c>
      <c r="E6" s="90">
        <f t="shared" ref="E6:E26" si="0">ROUND(D6/C6*100,1)</f>
        <v>99.1</v>
      </c>
      <c r="F6" s="91">
        <f t="shared" ref="F6:F26" si="1">(D6/B6-1)*100</f>
        <v>4.99494904031765</v>
      </c>
      <c r="G6" s="92"/>
    </row>
    <row r="7" s="67" customFormat="1" ht="19.5" customHeight="1" spans="1:9">
      <c r="A7" s="93" t="s">
        <v>83</v>
      </c>
      <c r="B7" s="373">
        <v>14079</v>
      </c>
      <c r="C7" s="95">
        <v>24700</v>
      </c>
      <c r="D7" s="373">
        <v>12278</v>
      </c>
      <c r="E7" s="97">
        <f t="shared" si="0"/>
        <v>49.7</v>
      </c>
      <c r="F7" s="98">
        <f t="shared" si="1"/>
        <v>-12.7921017117693</v>
      </c>
      <c r="G7" s="100"/>
    </row>
    <row r="8" s="67" customFormat="1" ht="19.5" customHeight="1" spans="1:9">
      <c r="A8" s="93" t="s">
        <v>84</v>
      </c>
      <c r="B8" s="373">
        <v>2687</v>
      </c>
      <c r="C8" s="95">
        <v>2700</v>
      </c>
      <c r="D8" s="373">
        <v>-1837</v>
      </c>
      <c r="E8" s="97">
        <f t="shared" si="0"/>
        <v>-68</v>
      </c>
      <c r="F8" s="98">
        <f t="shared" si="1"/>
        <v>-168.366207666543</v>
      </c>
      <c r="G8" s="100"/>
    </row>
    <row r="9" s="67" customFormat="1" ht="19.5" customHeight="1" spans="1:9">
      <c r="A9" s="93" t="s">
        <v>85</v>
      </c>
      <c r="B9" s="373">
        <v>3504</v>
      </c>
      <c r="C9" s="95">
        <v>3800</v>
      </c>
      <c r="D9" s="373">
        <v>4249</v>
      </c>
      <c r="E9" s="97">
        <f t="shared" si="0"/>
        <v>111.8</v>
      </c>
      <c r="F9" s="98">
        <f t="shared" si="1"/>
        <v>21.2614155251142</v>
      </c>
      <c r="G9" s="100"/>
    </row>
    <row r="10" s="67" customFormat="1" ht="19.5" customHeight="1" spans="1:9">
      <c r="A10" s="93" t="s">
        <v>86</v>
      </c>
      <c r="B10" s="373">
        <v>4148</v>
      </c>
      <c r="C10" s="95">
        <v>2500</v>
      </c>
      <c r="D10" s="373">
        <v>2017</v>
      </c>
      <c r="E10" s="97">
        <f t="shared" si="0"/>
        <v>80.7</v>
      </c>
      <c r="F10" s="98">
        <f t="shared" si="1"/>
        <v>-51.374156219865</v>
      </c>
      <c r="G10" s="100" t="s">
        <v>87</v>
      </c>
    </row>
    <row r="11" s="67" customFormat="1" ht="19.5" customHeight="1" spans="1:9">
      <c r="A11" s="93" t="s">
        <v>88</v>
      </c>
      <c r="B11" s="373">
        <v>2336</v>
      </c>
      <c r="C11" s="95">
        <v>2900</v>
      </c>
      <c r="D11" s="373">
        <v>2902</v>
      </c>
      <c r="E11" s="97">
        <f t="shared" si="0"/>
        <v>100.1</v>
      </c>
      <c r="F11" s="98">
        <f t="shared" si="1"/>
        <v>24.2294520547945</v>
      </c>
      <c r="G11" s="100"/>
    </row>
    <row r="12" s="67" customFormat="1" ht="19.5" customHeight="1" spans="1:9">
      <c r="A12" s="93" t="s">
        <v>89</v>
      </c>
      <c r="B12" s="373">
        <v>1800</v>
      </c>
      <c r="C12" s="95">
        <v>4000</v>
      </c>
      <c r="D12" s="373">
        <v>3929</v>
      </c>
      <c r="E12" s="97">
        <f t="shared" si="0"/>
        <v>98.2</v>
      </c>
      <c r="F12" s="98">
        <f t="shared" si="1"/>
        <v>118.277777777778</v>
      </c>
      <c r="G12" s="100"/>
    </row>
    <row r="13" s="67" customFormat="1" ht="19.5" customHeight="1" spans="1:9">
      <c r="A13" s="93" t="s">
        <v>90</v>
      </c>
      <c r="B13" s="373">
        <v>1885</v>
      </c>
      <c r="C13" s="95">
        <v>2000</v>
      </c>
      <c r="D13" s="373">
        <v>971</v>
      </c>
      <c r="E13" s="97">
        <f t="shared" si="0"/>
        <v>48.6</v>
      </c>
      <c r="F13" s="98">
        <f t="shared" si="1"/>
        <v>-48.4880636604775</v>
      </c>
      <c r="G13" s="100"/>
      <c r="I13" s="374"/>
    </row>
    <row r="14" s="67" customFormat="1" ht="19.5" customHeight="1" spans="1:9">
      <c r="A14" s="93" t="s">
        <v>91</v>
      </c>
      <c r="B14" s="373">
        <v>1397</v>
      </c>
      <c r="C14" s="95">
        <v>3100</v>
      </c>
      <c r="D14" s="373">
        <v>15292</v>
      </c>
      <c r="E14" s="97">
        <f t="shared" si="0"/>
        <v>493.3</v>
      </c>
      <c r="F14" s="98">
        <f t="shared" si="1"/>
        <v>994.631352899069</v>
      </c>
      <c r="G14" s="100"/>
    </row>
    <row r="15" s="67" customFormat="1" ht="19.5" customHeight="1" spans="1:9">
      <c r="A15" s="93" t="s">
        <v>92</v>
      </c>
      <c r="B15" s="373">
        <v>564</v>
      </c>
      <c r="C15" s="95">
        <v>1500</v>
      </c>
      <c r="D15" s="373">
        <v>16069</v>
      </c>
      <c r="E15" s="97">
        <f t="shared" si="0"/>
        <v>1071.3</v>
      </c>
      <c r="F15" s="98">
        <f t="shared" si="1"/>
        <v>2749.11347517731</v>
      </c>
      <c r="G15" s="100"/>
    </row>
    <row r="16" s="67" customFormat="1" ht="19.5" customHeight="1" spans="1:9">
      <c r="A16" s="93" t="s">
        <v>93</v>
      </c>
      <c r="B16" s="373">
        <v>879</v>
      </c>
      <c r="C16" s="95">
        <v>1000</v>
      </c>
      <c r="D16" s="373">
        <v>1095</v>
      </c>
      <c r="E16" s="97">
        <f t="shared" si="0"/>
        <v>109.5</v>
      </c>
      <c r="F16" s="98">
        <f t="shared" si="1"/>
        <v>24.5733788395905</v>
      </c>
      <c r="G16" s="100"/>
    </row>
    <row r="17" s="67" customFormat="1" ht="19.5" customHeight="1" spans="1:9">
      <c r="A17" s="375" t="s">
        <v>94</v>
      </c>
      <c r="B17" s="373">
        <v>25656</v>
      </c>
      <c r="C17" s="95">
        <v>25000</v>
      </c>
      <c r="D17" s="373">
        <v>29738</v>
      </c>
      <c r="E17" s="376">
        <f t="shared" si="0"/>
        <v>119</v>
      </c>
      <c r="F17" s="98">
        <f t="shared" si="1"/>
        <v>15.9105082631743</v>
      </c>
      <c r="G17" s="100"/>
    </row>
    <row r="18" s="67" customFormat="1" ht="19.5" customHeight="1" spans="1:9">
      <c r="A18" s="116" t="s">
        <v>95</v>
      </c>
      <c r="B18" s="373">
        <v>40770</v>
      </c>
      <c r="C18" s="95">
        <v>32556</v>
      </c>
      <c r="D18" s="373">
        <v>18228</v>
      </c>
      <c r="E18" s="97">
        <f t="shared" si="0"/>
        <v>56</v>
      </c>
      <c r="F18" s="98">
        <f t="shared" si="1"/>
        <v>-55.2906548933039</v>
      </c>
      <c r="G18" s="100"/>
    </row>
    <row r="19" s="371" customFormat="1" ht="19.5" customHeight="1" spans="1:9">
      <c r="A19" s="377" t="s">
        <v>96</v>
      </c>
      <c r="B19" s="373">
        <v>276</v>
      </c>
      <c r="C19" s="95">
        <v>200</v>
      </c>
      <c r="D19" s="373">
        <v>44</v>
      </c>
      <c r="E19" s="97">
        <f t="shared" si="0"/>
        <v>22</v>
      </c>
      <c r="F19" s="98"/>
      <c r="G19" s="378" t="s">
        <v>87</v>
      </c>
      <c r="I19" s="67"/>
    </row>
    <row r="20" s="67" customFormat="1" ht="19.5" customHeight="1" spans="1:9">
      <c r="A20" s="101" t="s">
        <v>97</v>
      </c>
      <c r="B20" s="88">
        <f>B21+B22+B23+B25+B26</f>
        <v>103052</v>
      </c>
      <c r="C20" s="88">
        <f>SUM(C21:C26)</f>
        <v>106644</v>
      </c>
      <c r="D20" s="88">
        <f>SUM(D21:D26)</f>
        <v>107282</v>
      </c>
      <c r="E20" s="90">
        <f t="shared" si="0"/>
        <v>100.6</v>
      </c>
      <c r="F20" s="91">
        <f t="shared" si="1"/>
        <v>4.10472382874665</v>
      </c>
      <c r="G20" s="100"/>
    </row>
    <row r="21" s="67" customFormat="1" ht="19.5" customHeight="1" spans="1:9">
      <c r="A21" s="93" t="s">
        <v>98</v>
      </c>
      <c r="B21" s="96">
        <v>6479</v>
      </c>
      <c r="C21" s="379">
        <v>6810</v>
      </c>
      <c r="D21" s="96">
        <v>5343</v>
      </c>
      <c r="E21" s="97">
        <f t="shared" si="0"/>
        <v>78.5</v>
      </c>
      <c r="F21" s="98">
        <f t="shared" si="1"/>
        <v>-17.5335699953697</v>
      </c>
      <c r="G21" s="100"/>
    </row>
    <row r="22" s="67" customFormat="1" ht="19.5" customHeight="1" spans="1:9">
      <c r="A22" s="93" t="s">
        <v>99</v>
      </c>
      <c r="B22" s="96">
        <v>21426</v>
      </c>
      <c r="C22" s="379">
        <v>18734</v>
      </c>
      <c r="D22" s="96">
        <v>1389</v>
      </c>
      <c r="E22" s="97">
        <f t="shared" si="0"/>
        <v>7.4</v>
      </c>
      <c r="F22" s="98">
        <f t="shared" si="1"/>
        <v>-93.517222066648</v>
      </c>
      <c r="G22" s="100"/>
    </row>
    <row r="23" s="67" customFormat="1" ht="19.5" customHeight="1" spans="1:9">
      <c r="A23" s="93" t="s">
        <v>100</v>
      </c>
      <c r="B23" s="96">
        <v>38624</v>
      </c>
      <c r="C23" s="379">
        <v>38000</v>
      </c>
      <c r="D23" s="96">
        <v>11800</v>
      </c>
      <c r="E23" s="97">
        <f t="shared" si="0"/>
        <v>31.1</v>
      </c>
      <c r="F23" s="98">
        <f t="shared" si="1"/>
        <v>-69.4490472245236</v>
      </c>
      <c r="G23" s="92"/>
    </row>
    <row r="24" s="67" customFormat="1" ht="19.5" customHeight="1" spans="1:9">
      <c r="A24" s="93" t="s">
        <v>101</v>
      </c>
      <c r="B24" s="96"/>
      <c r="C24" s="379"/>
      <c r="D24" s="96"/>
      <c r="E24" s="97" t="e">
        <f t="shared" si="0"/>
        <v>#DIV/0!</v>
      </c>
      <c r="F24" s="98" t="e">
        <f t="shared" si="1"/>
        <v>#DIV/0!</v>
      </c>
      <c r="G24" s="92"/>
    </row>
    <row r="25" s="67" customFormat="1" ht="19.5" customHeight="1" spans="1:9">
      <c r="A25" s="93" t="s">
        <v>102</v>
      </c>
      <c r="B25" s="96">
        <v>36523</v>
      </c>
      <c r="C25" s="379">
        <v>43100</v>
      </c>
      <c r="D25" s="96">
        <v>88713</v>
      </c>
      <c r="E25" s="97">
        <f t="shared" si="0"/>
        <v>205.8</v>
      </c>
      <c r="F25" s="98">
        <f t="shared" si="1"/>
        <v>142.896257153027</v>
      </c>
      <c r="G25" s="92"/>
    </row>
    <row r="26" s="67" customFormat="1" ht="19.5" customHeight="1" spans="1:9">
      <c r="A26" s="93" t="s">
        <v>104</v>
      </c>
      <c r="B26" s="96"/>
      <c r="C26" s="380"/>
      <c r="D26" s="96">
        <v>37</v>
      </c>
      <c r="E26" s="97" t="e">
        <f t="shared" si="0"/>
        <v>#DIV/0!</v>
      </c>
      <c r="F26" s="98" t="e">
        <f t="shared" si="1"/>
        <v>#DIV/0!</v>
      </c>
      <c r="G26" s="102"/>
    </row>
    <row r="27" s="67" customFormat="1" ht="9.95" customHeight="1" spans="1:9">
      <c r="A27" s="101"/>
      <c r="B27" s="381"/>
      <c r="C27" s="381"/>
      <c r="D27" s="381"/>
      <c r="E27" s="90"/>
      <c r="F27" s="91"/>
      <c r="G27" s="92"/>
    </row>
    <row r="28" s="67" customFormat="1" ht="19.5" customHeight="1" spans="1:9">
      <c r="A28" s="382" t="s">
        <v>105</v>
      </c>
      <c r="B28" s="383">
        <f>B20+B6</f>
        <v>203033</v>
      </c>
      <c r="C28" s="383">
        <f>C20+C6</f>
        <v>212600</v>
      </c>
      <c r="D28" s="383">
        <f>D20+D6</f>
        <v>212257</v>
      </c>
      <c r="E28" s="90">
        <f>ROUND(D28/C28*100,1)</f>
        <v>99.8</v>
      </c>
      <c r="F28" s="91">
        <f>(D28/B28-1)*100</f>
        <v>4.54310383041181</v>
      </c>
      <c r="G28" s="384"/>
    </row>
    <row r="29" s="67" customFormat="1" ht="9.95" customHeight="1" spans="1:9">
      <c r="A29" s="382"/>
      <c r="B29" s="340"/>
      <c r="C29" s="340"/>
      <c r="D29" s="340"/>
      <c r="E29" s="90"/>
      <c r="F29" s="345"/>
      <c r="G29" s="92"/>
    </row>
    <row r="30" s="67" customFormat="1" ht="19.5" customHeight="1" spans="1:9">
      <c r="A30" s="385" t="s">
        <v>151</v>
      </c>
      <c r="B30" s="340">
        <f>SUM(B31:B39)</f>
        <v>301175</v>
      </c>
      <c r="C30" s="340">
        <f>SUM(C31:C39)</f>
        <v>262970</v>
      </c>
      <c r="D30" s="340">
        <f>SUM(D31:D39)</f>
        <v>268352</v>
      </c>
      <c r="E30" s="90"/>
      <c r="F30" s="345"/>
      <c r="G30" s="92"/>
    </row>
    <row r="31" s="67" customFormat="1" ht="19.5" customHeight="1" spans="1:9">
      <c r="A31" s="386" t="s">
        <v>107</v>
      </c>
      <c r="B31" s="326">
        <v>22967</v>
      </c>
      <c r="C31" s="350">
        <v>22967</v>
      </c>
      <c r="D31" s="326">
        <v>22967</v>
      </c>
      <c r="E31" s="97"/>
      <c r="F31" s="387"/>
      <c r="G31" s="388"/>
    </row>
    <row r="32" s="67" customFormat="1" ht="19.5" customHeight="1" spans="1:9">
      <c r="A32" s="386" t="s">
        <v>108</v>
      </c>
      <c r="B32" s="326">
        <f>71116+997</f>
        <v>72113</v>
      </c>
      <c r="C32" s="350">
        <v>71000</v>
      </c>
      <c r="D32" s="326">
        <v>81230</v>
      </c>
      <c r="E32" s="97"/>
      <c r="F32" s="387"/>
      <c r="G32" s="388"/>
    </row>
    <row r="33" s="67" customFormat="1" ht="19.5" customHeight="1" spans="1:7">
      <c r="A33" s="359" t="s">
        <v>109</v>
      </c>
      <c r="B33" s="326">
        <v>17472</v>
      </c>
      <c r="C33" s="350">
        <v>17000</v>
      </c>
      <c r="D33" s="326">
        <v>26749</v>
      </c>
      <c r="E33" s="97"/>
      <c r="F33" s="387"/>
      <c r="G33" s="388"/>
    </row>
    <row r="34" s="67" customFormat="1" ht="19.5" customHeight="1" spans="1:7">
      <c r="A34" s="359" t="s">
        <v>110</v>
      </c>
      <c r="B34" s="356">
        <v>700</v>
      </c>
      <c r="C34" s="350"/>
      <c r="D34" s="356"/>
      <c r="E34" s="97"/>
      <c r="F34" s="387"/>
      <c r="G34" s="388"/>
    </row>
    <row r="35" s="67" customFormat="1" ht="19.5" customHeight="1" spans="1:7">
      <c r="A35" s="359" t="s">
        <v>152</v>
      </c>
      <c r="B35" s="326">
        <f>114542-20000</f>
        <v>94542</v>
      </c>
      <c r="C35" s="350">
        <v>89566</v>
      </c>
      <c r="D35" s="326">
        <v>95969</v>
      </c>
      <c r="E35" s="97"/>
      <c r="F35" s="387"/>
      <c r="G35" s="389"/>
    </row>
    <row r="36" s="67" customFormat="1" ht="19.5" customHeight="1" spans="1:7">
      <c r="A36" s="359" t="s">
        <v>111</v>
      </c>
      <c r="B36" s="326">
        <v>11736</v>
      </c>
      <c r="C36" s="350">
        <f>30497+3110</f>
        <v>33607</v>
      </c>
      <c r="D36" s="326">
        <v>33607</v>
      </c>
      <c r="E36" s="97"/>
      <c r="F36" s="387"/>
      <c r="G36" s="389"/>
    </row>
    <row r="37" s="67" customFormat="1" ht="19.5" customHeight="1" spans="1:7">
      <c r="A37" s="359" t="s">
        <v>153</v>
      </c>
      <c r="B37" s="326">
        <v>265</v>
      </c>
      <c r="C37" s="350"/>
      <c r="D37" s="326"/>
      <c r="E37" s="97"/>
      <c r="F37" s="387"/>
      <c r="G37" s="264"/>
    </row>
    <row r="38" s="67" customFormat="1" ht="19.5" customHeight="1" spans="1:7">
      <c r="A38" s="359" t="s">
        <v>113</v>
      </c>
      <c r="B38" s="326">
        <v>35000</v>
      </c>
      <c r="C38" s="350">
        <v>21000</v>
      </c>
      <c r="D38" s="326"/>
      <c r="E38" s="97"/>
      <c r="F38" s="387"/>
      <c r="G38" s="264"/>
    </row>
    <row r="39" s="67" customFormat="1" ht="13.5" customHeight="1" spans="1:7">
      <c r="A39" s="359" t="s">
        <v>114</v>
      </c>
      <c r="B39" s="326">
        <v>46380</v>
      </c>
      <c r="C39" s="350">
        <v>7830</v>
      </c>
      <c r="D39" s="326">
        <v>7830</v>
      </c>
      <c r="E39" s="90"/>
      <c r="F39" s="345"/>
      <c r="G39" s="92"/>
    </row>
    <row r="40" s="67" customFormat="1" ht="19.5" customHeight="1" spans="1:7">
      <c r="A40" s="390" t="s">
        <v>115</v>
      </c>
      <c r="B40" s="391">
        <f>B28+B30</f>
        <v>504208</v>
      </c>
      <c r="C40" s="391">
        <f>C28+C30</f>
        <v>475570</v>
      </c>
      <c r="D40" s="391">
        <f>D28+D30</f>
        <v>480609</v>
      </c>
      <c r="E40" s="392">
        <f>ROUND(D40/C40*100,1)</f>
        <v>101.1</v>
      </c>
      <c r="F40" s="367">
        <f>(D40/B40-1)*100</f>
        <v>-4.68040967219877</v>
      </c>
      <c r="G40" s="393"/>
    </row>
    <row r="43" spans="1:7">
      <c r="D43" s="394"/>
    </row>
  </sheetData>
  <mergeCells count="8">
    <mergeCell ref="A2:G2"/>
    <mergeCell ref="F3:G3"/>
    <mergeCell ref="D4:F4"/>
    <mergeCell ref="A4:A5"/>
    <mergeCell ref="B4:B5"/>
    <mergeCell ref="C4:C5"/>
    <mergeCell ref="G4:G5"/>
    <mergeCell ref="G37:G38"/>
  </mergeCells>
  <printOptions horizontalCentered="1"/>
  <pageMargins left="0.669291338582677" right="0.393700787401575" top="0.81" bottom="0.72" header="0.354330708661417" footer="0.393700787401575"/>
  <pageSetup paperSize="9" scale="93" orientation="portrait" errors="blank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showZeros="0" tabSelected="1" view="pageBreakPreview" zoomScaleNormal="100" topLeftCell="A11" workbookViewId="0">
      <selection activeCell="G30" sqref="G30"/>
    </sheetView>
  </sheetViews>
  <sheetFormatPr defaultColWidth="9" defaultRowHeight="14.25"/>
  <cols>
    <col min="1" max="1" width="29.25" style="68" customWidth="1"/>
    <col min="2" max="4" width="9.125" style="68" customWidth="1"/>
    <col min="5" max="6" width="8.125" style="68" customWidth="1"/>
    <col min="7" max="7" width="12.625" style="68" customWidth="1"/>
    <col min="8" max="16384" width="9" style="68"/>
  </cols>
  <sheetData>
    <row r="1" spans="1:9">
      <c r="A1" s="199" t="s">
        <v>10</v>
      </c>
    </row>
    <row r="2" ht="22.9" customHeight="1" spans="1:9">
      <c r="A2" s="322" t="s">
        <v>11</v>
      </c>
      <c r="B2" s="322"/>
      <c r="C2" s="322"/>
      <c r="D2" s="322"/>
      <c r="E2" s="322"/>
      <c r="F2" s="322"/>
      <c r="G2" s="322"/>
    </row>
    <row r="3" ht="15" customHeight="1" spans="1:9">
      <c r="A3" s="72"/>
      <c r="B3" s="72"/>
      <c r="C3" s="323"/>
      <c r="D3" s="323"/>
      <c r="E3" s="324" t="s">
        <v>73</v>
      </c>
      <c r="F3" s="324"/>
      <c r="G3" s="324"/>
    </row>
    <row r="4" ht="19.5" customHeight="1" spans="1:9">
      <c r="A4" s="204" t="s">
        <v>116</v>
      </c>
      <c r="B4" s="76" t="s">
        <v>75</v>
      </c>
      <c r="C4" s="77" t="s">
        <v>76</v>
      </c>
      <c r="D4" s="78" t="s">
        <v>77</v>
      </c>
      <c r="E4" s="79"/>
      <c r="F4" s="80"/>
      <c r="G4" s="205" t="s">
        <v>78</v>
      </c>
    </row>
    <row r="5" ht="32.25" customHeight="1" spans="1:9">
      <c r="A5" s="206"/>
      <c r="B5" s="83"/>
      <c r="C5" s="84"/>
      <c r="D5" s="85" t="s">
        <v>79</v>
      </c>
      <c r="E5" s="85" t="s">
        <v>80</v>
      </c>
      <c r="F5" s="85" t="s">
        <v>81</v>
      </c>
      <c r="G5" s="207"/>
    </row>
    <row r="6" ht="18" customHeight="1" spans="1:9">
      <c r="A6" s="325" t="s">
        <v>117</v>
      </c>
      <c r="B6" s="326">
        <v>20836</v>
      </c>
      <c r="C6" s="326">
        <v>20100</v>
      </c>
      <c r="D6" s="326">
        <v>20205</v>
      </c>
      <c r="E6" s="327">
        <f>ROUND(D6/C6*100,1)</f>
        <v>100.5</v>
      </c>
      <c r="F6" s="328">
        <f>(D6/B6-1)*100</f>
        <v>-3.0284123632175</v>
      </c>
      <c r="G6" s="329"/>
      <c r="I6" s="330"/>
    </row>
    <row r="7" ht="18" customHeight="1" spans="1:9">
      <c r="A7" s="331" t="s">
        <v>118</v>
      </c>
      <c r="B7" s="326">
        <v>33</v>
      </c>
      <c r="C7" s="326"/>
      <c r="D7" s="326">
        <v>23</v>
      </c>
      <c r="E7" s="327"/>
      <c r="F7" s="328">
        <f>(D7/B7-1)*100</f>
        <v>-30.3030303030303</v>
      </c>
      <c r="G7" s="332"/>
      <c r="I7" s="330"/>
    </row>
    <row r="8" ht="18" customHeight="1" spans="1:9">
      <c r="A8" s="333" t="s">
        <v>119</v>
      </c>
      <c r="B8" s="326">
        <v>10425</v>
      </c>
      <c r="C8" s="326">
        <v>13500</v>
      </c>
      <c r="D8" s="326">
        <v>11939</v>
      </c>
      <c r="E8" s="327">
        <f t="shared" ref="E8:E26" si="0">ROUND(D8/C8*100,1)</f>
        <v>88.4</v>
      </c>
      <c r="F8" s="328">
        <f t="shared" ref="F8:F25" si="1">(D8/B8-1)*100</f>
        <v>14.5227817745803</v>
      </c>
      <c r="G8" s="332"/>
      <c r="I8" s="330"/>
    </row>
    <row r="9" ht="18" customHeight="1" spans="1:9">
      <c r="A9" s="333" t="s">
        <v>120</v>
      </c>
      <c r="B9" s="326">
        <v>100796</v>
      </c>
      <c r="C9" s="326">
        <v>100300</v>
      </c>
      <c r="D9" s="326">
        <v>96781</v>
      </c>
      <c r="E9" s="327">
        <f t="shared" si="0"/>
        <v>96.5</v>
      </c>
      <c r="F9" s="328">
        <f t="shared" si="1"/>
        <v>-3.98329298781698</v>
      </c>
      <c r="G9" s="332"/>
      <c r="I9" s="330"/>
    </row>
    <row r="10" ht="18" customHeight="1" spans="1:9">
      <c r="A10" s="333" t="s">
        <v>121</v>
      </c>
      <c r="B10" s="326">
        <v>220</v>
      </c>
      <c r="C10" s="326">
        <v>260</v>
      </c>
      <c r="D10" s="326">
        <v>342</v>
      </c>
      <c r="E10" s="327">
        <f t="shared" si="0"/>
        <v>131.5</v>
      </c>
      <c r="F10" s="328">
        <f t="shared" si="1"/>
        <v>55.4545454545454</v>
      </c>
      <c r="G10" s="332"/>
      <c r="I10" s="330"/>
    </row>
    <row r="11" ht="18" customHeight="1" spans="1:9">
      <c r="A11" s="333" t="s">
        <v>122</v>
      </c>
      <c r="B11" s="326">
        <v>3331</v>
      </c>
      <c r="C11" s="326">
        <v>3400</v>
      </c>
      <c r="D11" s="326">
        <v>1448</v>
      </c>
      <c r="E11" s="327">
        <f t="shared" si="0"/>
        <v>42.6</v>
      </c>
      <c r="F11" s="328">
        <f t="shared" si="1"/>
        <v>-56.5295706994897</v>
      </c>
      <c r="G11" s="332"/>
      <c r="I11" s="330"/>
    </row>
    <row r="12" ht="18" customHeight="1" spans="1:9">
      <c r="A12" s="333" t="s">
        <v>123</v>
      </c>
      <c r="B12" s="326">
        <v>76255</v>
      </c>
      <c r="C12" s="326">
        <v>77200</v>
      </c>
      <c r="D12" s="326">
        <v>96011</v>
      </c>
      <c r="E12" s="327">
        <f t="shared" si="0"/>
        <v>124.4</v>
      </c>
      <c r="F12" s="328">
        <f t="shared" si="1"/>
        <v>25.9078093239788</v>
      </c>
      <c r="G12" s="332"/>
      <c r="I12" s="330"/>
    </row>
    <row r="13" ht="18" customHeight="1" spans="1:9">
      <c r="A13" s="333" t="s">
        <v>124</v>
      </c>
      <c r="B13" s="326">
        <v>17998</v>
      </c>
      <c r="C13" s="326">
        <v>18500</v>
      </c>
      <c r="D13" s="326">
        <v>17420</v>
      </c>
      <c r="E13" s="327">
        <f t="shared" si="0"/>
        <v>94.2</v>
      </c>
      <c r="F13" s="328">
        <f t="shared" si="1"/>
        <v>-3.21146794088232</v>
      </c>
      <c r="G13" s="332"/>
      <c r="I13" s="330"/>
    </row>
    <row r="14" ht="18" customHeight="1" spans="1:9">
      <c r="A14" s="333" t="s">
        <v>125</v>
      </c>
      <c r="B14" s="326">
        <v>2979</v>
      </c>
      <c r="C14" s="326">
        <v>3020</v>
      </c>
      <c r="D14" s="326">
        <v>1893</v>
      </c>
      <c r="E14" s="327">
        <f t="shared" si="0"/>
        <v>62.7</v>
      </c>
      <c r="F14" s="328">
        <f t="shared" si="1"/>
        <v>-36.4551863041289</v>
      </c>
      <c r="G14" s="332"/>
      <c r="I14" s="330"/>
    </row>
    <row r="15" ht="18" customHeight="1" spans="1:9">
      <c r="A15" s="333" t="s">
        <v>126</v>
      </c>
      <c r="B15" s="326">
        <v>11464</v>
      </c>
      <c r="C15" s="326">
        <v>11500</v>
      </c>
      <c r="D15" s="326">
        <v>7513</v>
      </c>
      <c r="E15" s="327">
        <f t="shared" si="0"/>
        <v>65.3</v>
      </c>
      <c r="F15" s="328">
        <f t="shared" si="1"/>
        <v>-34.4644103279833</v>
      </c>
      <c r="G15" s="332"/>
      <c r="I15" s="330"/>
    </row>
    <row r="16" ht="18" customHeight="1" spans="1:9">
      <c r="A16" s="333" t="s">
        <v>127</v>
      </c>
      <c r="B16" s="326">
        <v>15637</v>
      </c>
      <c r="C16" s="326">
        <v>15800</v>
      </c>
      <c r="D16" s="326">
        <v>18778</v>
      </c>
      <c r="E16" s="327">
        <f t="shared" si="0"/>
        <v>118.8</v>
      </c>
      <c r="F16" s="328">
        <f t="shared" si="1"/>
        <v>20.0869732045789</v>
      </c>
      <c r="G16" s="332"/>
      <c r="I16" s="330"/>
    </row>
    <row r="17" ht="18" customHeight="1" spans="1:9">
      <c r="A17" s="333" t="s">
        <v>128</v>
      </c>
      <c r="B17" s="326">
        <v>2509</v>
      </c>
      <c r="C17" s="326">
        <v>2600</v>
      </c>
      <c r="D17" s="326">
        <v>2300</v>
      </c>
      <c r="E17" s="327">
        <f t="shared" si="0"/>
        <v>88.5</v>
      </c>
      <c r="F17" s="328">
        <f t="shared" si="1"/>
        <v>-8.33001195695496</v>
      </c>
      <c r="G17" s="332"/>
      <c r="H17" s="326"/>
      <c r="I17" s="330"/>
    </row>
    <row r="18" ht="18" customHeight="1" spans="1:9">
      <c r="A18" s="334" t="s">
        <v>129</v>
      </c>
      <c r="B18" s="326">
        <v>597</v>
      </c>
      <c r="C18" s="326">
        <v>1000</v>
      </c>
      <c r="D18" s="326">
        <v>1609</v>
      </c>
      <c r="E18" s="327">
        <f t="shared" si="0"/>
        <v>160.9</v>
      </c>
      <c r="F18" s="328">
        <f t="shared" si="1"/>
        <v>169.514237855946</v>
      </c>
      <c r="G18" s="332"/>
      <c r="H18" s="326"/>
      <c r="I18" s="330"/>
    </row>
    <row r="19" ht="18" customHeight="1" spans="1:9">
      <c r="A19" s="333" t="s">
        <v>130</v>
      </c>
      <c r="B19" s="326">
        <v>1972</v>
      </c>
      <c r="C19" s="326">
        <v>3000</v>
      </c>
      <c r="D19" s="326">
        <v>2054</v>
      </c>
      <c r="E19" s="327">
        <f t="shared" si="0"/>
        <v>68.5</v>
      </c>
      <c r="F19" s="328">
        <f t="shared" si="1"/>
        <v>4.158215010142</v>
      </c>
      <c r="G19" s="332"/>
      <c r="H19" s="326"/>
      <c r="I19" s="330"/>
    </row>
    <row r="20" ht="18" customHeight="1" spans="1:9">
      <c r="A20" s="333" t="s">
        <v>131</v>
      </c>
      <c r="B20" s="326">
        <v>373</v>
      </c>
      <c r="C20" s="326">
        <v>373</v>
      </c>
      <c r="D20" s="326">
        <v>250</v>
      </c>
      <c r="E20" s="327">
        <f t="shared" si="0"/>
        <v>67</v>
      </c>
      <c r="F20" s="328">
        <f t="shared" si="1"/>
        <v>-32.9758713136729</v>
      </c>
      <c r="G20" s="332"/>
      <c r="H20" s="326"/>
      <c r="I20" s="330"/>
    </row>
    <row r="21" ht="18" customHeight="1" spans="1:9">
      <c r="A21" s="333" t="s">
        <v>132</v>
      </c>
      <c r="B21" s="326">
        <v>311</v>
      </c>
      <c r="C21" s="326">
        <v>311</v>
      </c>
      <c r="D21" s="326">
        <v>311</v>
      </c>
      <c r="E21" s="327">
        <f t="shared" si="0"/>
        <v>100</v>
      </c>
      <c r="F21" s="328">
        <f t="shared" si="1"/>
        <v>0</v>
      </c>
      <c r="G21" s="332"/>
      <c r="H21" s="326"/>
      <c r="I21" s="330"/>
    </row>
    <row r="22" ht="18" customHeight="1" spans="1:9">
      <c r="A22" s="333" t="s">
        <v>133</v>
      </c>
      <c r="B22" s="326">
        <v>636</v>
      </c>
      <c r="C22" s="326">
        <v>800</v>
      </c>
      <c r="D22" s="326">
        <v>885</v>
      </c>
      <c r="E22" s="327">
        <f t="shared" si="0"/>
        <v>110.6</v>
      </c>
      <c r="F22" s="328">
        <f t="shared" si="1"/>
        <v>39.1509433962264</v>
      </c>
      <c r="G22" s="332"/>
      <c r="H22" s="326"/>
      <c r="I22" s="330"/>
    </row>
    <row r="23" ht="18" customHeight="1" spans="1:9">
      <c r="A23" s="331" t="s">
        <v>134</v>
      </c>
      <c r="B23" s="326">
        <v>27670</v>
      </c>
      <c r="C23" s="326">
        <v>41510</v>
      </c>
      <c r="D23" s="326">
        <v>19154</v>
      </c>
      <c r="E23" s="327">
        <f t="shared" si="0"/>
        <v>46.1</v>
      </c>
      <c r="F23" s="328">
        <f t="shared" si="1"/>
        <v>-30.7770148174919</v>
      </c>
      <c r="G23" s="332"/>
      <c r="H23" s="326"/>
      <c r="I23" s="330"/>
    </row>
    <row r="24" ht="18" customHeight="1" spans="1:9">
      <c r="A24" s="331" t="s">
        <v>135</v>
      </c>
      <c r="B24" s="326">
        <v>1600</v>
      </c>
      <c r="C24" s="326">
        <v>2200</v>
      </c>
      <c r="D24" s="326">
        <v>2917</v>
      </c>
      <c r="E24" s="327">
        <f t="shared" si="0"/>
        <v>132.6</v>
      </c>
      <c r="F24" s="328">
        <f t="shared" si="1"/>
        <v>82.3125</v>
      </c>
      <c r="G24" s="332"/>
      <c r="H24" s="326"/>
      <c r="I24" s="330"/>
    </row>
    <row r="25" ht="18" customHeight="1" spans="1:9">
      <c r="A25" s="331" t="s">
        <v>136</v>
      </c>
      <c r="B25" s="326">
        <v>2164</v>
      </c>
      <c r="C25" s="326">
        <v>2700</v>
      </c>
      <c r="D25" s="326">
        <v>2275</v>
      </c>
      <c r="E25" s="327">
        <f t="shared" si="0"/>
        <v>84.3</v>
      </c>
      <c r="F25" s="328">
        <f t="shared" si="1"/>
        <v>5.12939001848429</v>
      </c>
      <c r="G25" s="335"/>
      <c r="H25" s="326"/>
      <c r="I25" s="330"/>
    </row>
    <row r="26" ht="21.6" customHeight="1" spans="1:9">
      <c r="A26" s="331" t="s">
        <v>137</v>
      </c>
      <c r="B26" s="326"/>
      <c r="C26" s="326"/>
      <c r="D26" s="326"/>
      <c r="E26" s="327" t="e">
        <f t="shared" si="0"/>
        <v>#DIV/0!</v>
      </c>
      <c r="F26" s="328" t="s">
        <v>87</v>
      </c>
      <c r="G26" s="335" t="s">
        <v>154</v>
      </c>
      <c r="H26" s="326"/>
      <c r="I26" s="330"/>
    </row>
    <row r="27" ht="18" customHeight="1" spans="1:9">
      <c r="A27" s="331" t="s">
        <v>138</v>
      </c>
      <c r="B27" s="326"/>
      <c r="C27" s="326"/>
      <c r="D27" s="326">
        <v>100</v>
      </c>
      <c r="E27" s="327"/>
      <c r="F27" s="328"/>
      <c r="G27" s="335"/>
      <c r="H27" s="326"/>
      <c r="I27" s="330"/>
    </row>
    <row r="28" ht="18" customHeight="1" spans="1:9">
      <c r="A28" s="331" t="s">
        <v>139</v>
      </c>
      <c r="B28" s="326">
        <v>7314</v>
      </c>
      <c r="C28" s="326">
        <v>6670</v>
      </c>
      <c r="D28" s="326">
        <v>6757</v>
      </c>
      <c r="E28" s="327"/>
      <c r="F28" s="328"/>
      <c r="G28" s="336"/>
      <c r="H28" s="337"/>
      <c r="I28" s="330"/>
    </row>
    <row r="29" ht="15" customHeight="1" spans="1:9">
      <c r="A29" s="338"/>
      <c r="B29" s="339"/>
      <c r="C29" s="340"/>
      <c r="D29" s="340"/>
      <c r="E29" s="341"/>
      <c r="F29" s="342"/>
      <c r="G29" s="343"/>
    </row>
    <row r="30" ht="18" customHeight="1" spans="1:9">
      <c r="A30" s="344" t="s">
        <v>140</v>
      </c>
      <c r="B30" s="340">
        <f>SUM(B6:B28)</f>
        <v>305120</v>
      </c>
      <c r="C30" s="340">
        <f>SUM(C6:C28)</f>
        <v>324744</v>
      </c>
      <c r="D30" s="340">
        <f>SUM(D6:D28)</f>
        <v>310965</v>
      </c>
      <c r="E30" s="345">
        <f>ROUND(D30/C30*100,1)</f>
        <v>95.8</v>
      </c>
      <c r="F30" s="342">
        <f>(D30/B30-1)*100</f>
        <v>1.91563974829576</v>
      </c>
      <c r="G30" s="336"/>
    </row>
    <row r="31" ht="18" customHeight="1" spans="1:9">
      <c r="A31" s="344"/>
      <c r="B31" s="339"/>
      <c r="C31" s="340"/>
      <c r="D31" s="340"/>
      <c r="E31" s="345"/>
      <c r="F31" s="342"/>
      <c r="G31" s="336"/>
    </row>
    <row r="32" ht="18" customHeight="1" spans="1:9">
      <c r="A32" s="346" t="s">
        <v>141</v>
      </c>
      <c r="B32" s="339">
        <f>SUM(B33:B33)</f>
        <v>46386</v>
      </c>
      <c r="C32" s="340">
        <f>SUM(C33:C33)</f>
        <v>8700</v>
      </c>
      <c r="D32" s="340">
        <f>SUM(D33:D33)</f>
        <v>8728</v>
      </c>
      <c r="E32" s="347"/>
      <c r="F32" s="348"/>
      <c r="G32" s="349"/>
    </row>
    <row r="33" ht="18" customHeight="1" spans="1:8">
      <c r="A33" s="225" t="s">
        <v>142</v>
      </c>
      <c r="B33" s="350">
        <v>46386</v>
      </c>
      <c r="C33" s="350">
        <v>8700</v>
      </c>
      <c r="D33" s="350">
        <v>8728</v>
      </c>
      <c r="E33" s="347"/>
      <c r="F33" s="348"/>
      <c r="G33" s="349"/>
    </row>
    <row r="34" ht="18" customHeight="1" spans="1:8">
      <c r="A34" s="351"/>
      <c r="B34" s="339"/>
      <c r="C34" s="340"/>
      <c r="D34" s="340"/>
      <c r="E34" s="352"/>
      <c r="F34" s="348"/>
      <c r="G34" s="349"/>
    </row>
    <row r="35" ht="18" customHeight="1" spans="1:8">
      <c r="A35" s="353" t="s">
        <v>143</v>
      </c>
      <c r="B35" s="339">
        <f>SUM(B36:B39,B41)</f>
        <v>152702</v>
      </c>
      <c r="C35" s="340">
        <f>SUM(C36:C39)</f>
        <v>142126</v>
      </c>
      <c r="D35" s="340">
        <f>SUM(D36:D39,D41)</f>
        <v>160916</v>
      </c>
      <c r="E35" s="345"/>
      <c r="F35" s="342"/>
      <c r="G35" s="343"/>
    </row>
    <row r="36" ht="18" customHeight="1" spans="1:8">
      <c r="A36" s="354" t="s">
        <v>155</v>
      </c>
      <c r="B36" s="355">
        <f>81788-1-452-1660</f>
        <v>79675</v>
      </c>
      <c r="C36" s="356">
        <v>91500</v>
      </c>
      <c r="D36" s="357">
        <v>115969</v>
      </c>
      <c r="E36" s="345"/>
      <c r="F36" s="342"/>
      <c r="G36" s="358"/>
      <c r="H36" s="330"/>
    </row>
    <row r="37" ht="18" customHeight="1" spans="1:8">
      <c r="A37" s="359" t="s">
        <v>145</v>
      </c>
      <c r="B37" s="337">
        <v>600</v>
      </c>
      <c r="C37" s="355"/>
      <c r="D37" s="355"/>
      <c r="E37" s="341"/>
      <c r="F37" s="342"/>
      <c r="G37" s="360"/>
    </row>
    <row r="38" ht="18" customHeight="1" spans="1:8">
      <c r="A38" s="354" t="s">
        <v>156</v>
      </c>
      <c r="B38" s="355">
        <v>38820</v>
      </c>
      <c r="C38" s="356">
        <v>50626</v>
      </c>
      <c r="D38" s="355">
        <v>12008</v>
      </c>
      <c r="E38" s="341"/>
      <c r="F38" s="342"/>
      <c r="G38" s="358"/>
    </row>
    <row r="39" ht="18" customHeight="1" spans="1:8">
      <c r="A39" s="354" t="s">
        <v>157</v>
      </c>
      <c r="B39" s="355"/>
      <c r="C39" s="361"/>
      <c r="D39" s="355"/>
      <c r="E39" s="341"/>
      <c r="F39" s="342"/>
      <c r="G39" s="343"/>
    </row>
    <row r="40" ht="18" customHeight="1" spans="1:8">
      <c r="A40" s="354" t="s">
        <v>158</v>
      </c>
      <c r="B40" s="357">
        <f>B41</f>
        <v>33607</v>
      </c>
      <c r="C40" s="361"/>
      <c r="D40" s="355">
        <v>32939</v>
      </c>
      <c r="E40" s="341"/>
      <c r="F40" s="342"/>
      <c r="G40" s="336"/>
    </row>
    <row r="41" ht="18" customHeight="1" spans="1:8">
      <c r="A41" s="362" t="s">
        <v>149</v>
      </c>
      <c r="B41" s="357">
        <f>30497+3110</f>
        <v>33607</v>
      </c>
      <c r="C41" s="363"/>
      <c r="D41" s="355">
        <v>32939</v>
      </c>
      <c r="E41" s="352"/>
      <c r="F41" s="348"/>
      <c r="G41" s="349"/>
    </row>
    <row r="42" ht="18" customHeight="1" spans="1:8">
      <c r="A42" s="364" t="s">
        <v>150</v>
      </c>
      <c r="B42" s="365">
        <f>B30+B32+B35</f>
        <v>504208</v>
      </c>
      <c r="C42" s="366">
        <f>C30+C32+C35</f>
        <v>475570</v>
      </c>
      <c r="D42" s="366">
        <f>D30+D32+D35</f>
        <v>480609</v>
      </c>
      <c r="E42" s="367">
        <f>D42/C42*100</f>
        <v>101.059570620519</v>
      </c>
      <c r="F42" s="368">
        <f>(D42/B42-1)*100</f>
        <v>-4.68040967219877</v>
      </c>
      <c r="G42" s="369"/>
      <c r="H42" s="68">
        <f>表3本级收入!D40-D42</f>
        <v>0</v>
      </c>
    </row>
    <row r="43" ht="13.5" customHeight="1" spans="1:8">
      <c r="B43" s="330"/>
      <c r="C43" s="330"/>
      <c r="D43" s="330"/>
    </row>
    <row r="44" spans="1:8">
      <c r="B44" s="370"/>
      <c r="C44" s="370"/>
      <c r="D44" s="370"/>
      <c r="E44" s="330"/>
    </row>
    <row r="45" spans="1:8">
      <c r="B45" s="330">
        <f>B42-表3本级收入!B40</f>
        <v>0</v>
      </c>
      <c r="C45" s="330"/>
      <c r="D45" s="330"/>
    </row>
    <row r="46" spans="1:8">
      <c r="B46" s="330"/>
      <c r="C46" s="330"/>
      <c r="D46" s="330"/>
      <c r="E46" s="330"/>
      <c r="F46" s="330"/>
    </row>
    <row r="47" spans="1:8">
      <c r="D47" s="330"/>
    </row>
  </sheetData>
  <mergeCells count="7">
    <mergeCell ref="A2:G2"/>
    <mergeCell ref="E3:G3"/>
    <mergeCell ref="D4:F4"/>
    <mergeCell ref="A4:A5"/>
    <mergeCell ref="B4:B5"/>
    <mergeCell ref="C4:C5"/>
    <mergeCell ref="G4:G5"/>
  </mergeCells>
  <printOptions horizontalCentered="1"/>
  <pageMargins left="0.748031496062992" right="0.433070866141732" top="0.61" bottom="0.590551181102362" header="0.31496062992126" footer="0.275590551181102"/>
  <pageSetup paperSize="9" scale="9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8"/>
  <sheetViews>
    <sheetView tabSelected="1" workbookViewId="0">
      <selection activeCell="G30" sqref="G30"/>
    </sheetView>
  </sheetViews>
  <sheetFormatPr defaultColWidth="9" defaultRowHeight="14.25" outlineLevelCol="2"/>
  <cols>
    <col min="1" max="1" width="13.125" customWidth="1"/>
    <col min="2" max="2" width="40.5" style="314" customWidth="1"/>
    <col min="3" max="3" width="22.25" customWidth="1"/>
    <col min="4" max="4" width="39" customWidth="1"/>
  </cols>
  <sheetData>
    <row r="1" spans="1:3">
      <c r="A1" s="69" t="s">
        <v>12</v>
      </c>
    </row>
    <row r="2" s="303" customFormat="1" ht="20.25" spans="1:3">
      <c r="A2" s="304" t="s">
        <v>159</v>
      </c>
      <c r="B2" s="304"/>
      <c r="C2" s="304"/>
    </row>
    <row r="4" spans="1:3">
      <c r="A4" s="315" t="s">
        <v>160</v>
      </c>
      <c r="B4" s="305" t="s">
        <v>161</v>
      </c>
      <c r="C4" s="316" t="s">
        <v>162</v>
      </c>
    </row>
    <row r="5" spans="1:3">
      <c r="A5" s="317"/>
      <c r="B5" s="318" t="s">
        <v>163</v>
      </c>
      <c r="C5" s="319">
        <v>310966</v>
      </c>
    </row>
    <row r="6" spans="1:3">
      <c r="A6" s="317">
        <v>201</v>
      </c>
      <c r="B6" s="318" t="s">
        <v>164</v>
      </c>
      <c r="C6" s="308">
        <v>20205</v>
      </c>
    </row>
    <row r="7" spans="1:3">
      <c r="A7" s="317">
        <v>20101</v>
      </c>
      <c r="B7" s="318" t="s">
        <v>165</v>
      </c>
      <c r="C7" s="320">
        <v>491</v>
      </c>
    </row>
    <row r="8" spans="1:3">
      <c r="A8" s="317">
        <v>2010101</v>
      </c>
      <c r="B8" s="321" t="s">
        <v>166</v>
      </c>
      <c r="C8" s="308">
        <v>382</v>
      </c>
    </row>
    <row r="9" spans="1:3">
      <c r="A9" s="317">
        <v>2010102</v>
      </c>
      <c r="B9" s="321" t="s">
        <v>167</v>
      </c>
      <c r="C9" s="308">
        <v>23</v>
      </c>
    </row>
    <row r="10" spans="1:3">
      <c r="A10" s="317">
        <v>2010104</v>
      </c>
      <c r="B10" s="321" t="s">
        <v>168</v>
      </c>
      <c r="C10" s="308">
        <v>59</v>
      </c>
    </row>
    <row r="11" spans="1:3">
      <c r="A11" s="317">
        <v>2010108</v>
      </c>
      <c r="B11" s="321" t="s">
        <v>169</v>
      </c>
      <c r="C11" s="308">
        <v>26</v>
      </c>
    </row>
    <row r="12" spans="1:3">
      <c r="A12" s="317">
        <v>20102</v>
      </c>
      <c r="B12" s="321" t="s">
        <v>170</v>
      </c>
      <c r="C12" s="308">
        <v>384</v>
      </c>
    </row>
    <row r="13" spans="1:3">
      <c r="A13" s="317">
        <v>2010201</v>
      </c>
      <c r="B13" s="318" t="s">
        <v>166</v>
      </c>
      <c r="C13" s="308">
        <v>291</v>
      </c>
    </row>
    <row r="14" spans="1:3">
      <c r="A14" s="317">
        <v>2010202</v>
      </c>
      <c r="B14" s="321" t="s">
        <v>167</v>
      </c>
      <c r="C14" s="308">
        <v>14</v>
      </c>
    </row>
    <row r="15" spans="1:3">
      <c r="A15" s="317">
        <v>2010204</v>
      </c>
      <c r="B15" s="321" t="s">
        <v>171</v>
      </c>
      <c r="C15" s="308">
        <v>62</v>
      </c>
    </row>
    <row r="16" spans="1:3">
      <c r="A16" s="317">
        <v>2010205</v>
      </c>
      <c r="B16" s="321" t="s">
        <v>172</v>
      </c>
      <c r="C16" s="308">
        <v>17</v>
      </c>
    </row>
    <row r="17" spans="1:3">
      <c r="A17" s="317">
        <v>20103</v>
      </c>
      <c r="B17" s="321" t="s">
        <v>173</v>
      </c>
      <c r="C17" s="308">
        <v>3720</v>
      </c>
    </row>
    <row r="18" spans="1:3">
      <c r="A18" s="317">
        <v>2010301</v>
      </c>
      <c r="B18" s="321" t="s">
        <v>166</v>
      </c>
      <c r="C18" s="308">
        <v>893</v>
      </c>
    </row>
    <row r="19" spans="1:3">
      <c r="A19" s="317">
        <v>2010302</v>
      </c>
      <c r="B19" s="321" t="s">
        <v>167</v>
      </c>
      <c r="C19" s="308">
        <v>427</v>
      </c>
    </row>
    <row r="20" spans="1:3">
      <c r="A20" s="317">
        <v>2010303</v>
      </c>
      <c r="B20" s="318" t="s">
        <v>174</v>
      </c>
      <c r="C20" s="308">
        <v>1580</v>
      </c>
    </row>
    <row r="21" spans="1:3">
      <c r="A21" s="317">
        <v>2010350</v>
      </c>
      <c r="B21" s="321" t="s">
        <v>175</v>
      </c>
      <c r="C21" s="308">
        <v>581</v>
      </c>
    </row>
    <row r="22" spans="1:3">
      <c r="A22" s="317">
        <v>2010399</v>
      </c>
      <c r="B22" s="321" t="s">
        <v>176</v>
      </c>
      <c r="C22" s="308">
        <v>239</v>
      </c>
    </row>
    <row r="23" spans="1:3">
      <c r="A23" s="317">
        <v>20104</v>
      </c>
      <c r="B23" s="321" t="s">
        <v>177</v>
      </c>
      <c r="C23" s="308">
        <v>653</v>
      </c>
    </row>
    <row r="24" spans="1:3">
      <c r="A24" s="317">
        <v>2010401</v>
      </c>
      <c r="B24" s="321" t="s">
        <v>166</v>
      </c>
      <c r="C24" s="308">
        <v>460</v>
      </c>
    </row>
    <row r="25" spans="1:3">
      <c r="A25" s="317">
        <v>2010402</v>
      </c>
      <c r="B25" s="321" t="s">
        <v>167</v>
      </c>
      <c r="C25" s="308">
        <v>43</v>
      </c>
    </row>
    <row r="26" spans="1:3">
      <c r="A26" s="317">
        <v>2010450</v>
      </c>
      <c r="B26" s="321" t="s">
        <v>175</v>
      </c>
      <c r="C26" s="308">
        <v>147</v>
      </c>
    </row>
    <row r="27" spans="1:3">
      <c r="A27" s="317">
        <v>2010499</v>
      </c>
      <c r="B27" s="321" t="s">
        <v>178</v>
      </c>
      <c r="C27" s="308">
        <v>2</v>
      </c>
    </row>
    <row r="28" spans="1:3">
      <c r="A28" s="317">
        <v>20105</v>
      </c>
      <c r="B28" s="318" t="s">
        <v>179</v>
      </c>
      <c r="C28" s="308">
        <v>497</v>
      </c>
    </row>
    <row r="29" spans="1:3">
      <c r="A29" s="317">
        <v>2010501</v>
      </c>
      <c r="B29" s="321" t="s">
        <v>166</v>
      </c>
      <c r="C29" s="308">
        <v>356</v>
      </c>
    </row>
    <row r="30" spans="1:3">
      <c r="A30" s="317">
        <v>2010502</v>
      </c>
      <c r="B30" s="321" t="s">
        <v>167</v>
      </c>
      <c r="C30" s="308">
        <v>26</v>
      </c>
    </row>
    <row r="31" spans="1:3">
      <c r="A31" s="317">
        <v>2010505</v>
      </c>
      <c r="B31" s="318" t="s">
        <v>180</v>
      </c>
      <c r="C31" s="308">
        <v>10</v>
      </c>
    </row>
    <row r="32" spans="1:3">
      <c r="A32" s="317">
        <v>2010506</v>
      </c>
      <c r="B32" s="321" t="s">
        <v>181</v>
      </c>
      <c r="C32" s="308">
        <v>10</v>
      </c>
    </row>
    <row r="33" spans="1:3">
      <c r="A33" s="317">
        <v>2010599</v>
      </c>
      <c r="B33" s="321" t="s">
        <v>182</v>
      </c>
      <c r="C33" s="308">
        <v>95</v>
      </c>
    </row>
    <row r="34" spans="1:3">
      <c r="A34" s="317">
        <v>20106</v>
      </c>
      <c r="B34" s="321" t="s">
        <v>183</v>
      </c>
      <c r="C34" s="308">
        <v>2504</v>
      </c>
    </row>
    <row r="35" spans="1:3">
      <c r="A35" s="317">
        <v>2010601</v>
      </c>
      <c r="B35" s="321" t="s">
        <v>166</v>
      </c>
      <c r="C35" s="308">
        <v>1624</v>
      </c>
    </row>
    <row r="36" spans="1:3">
      <c r="A36" s="317">
        <v>2010602</v>
      </c>
      <c r="B36" s="321" t="s">
        <v>167</v>
      </c>
      <c r="C36" s="308">
        <v>273</v>
      </c>
    </row>
    <row r="37" spans="1:3">
      <c r="A37" s="317">
        <v>2010607</v>
      </c>
      <c r="B37" s="318" t="s">
        <v>184</v>
      </c>
      <c r="C37" s="308">
        <v>35</v>
      </c>
    </row>
    <row r="38" spans="1:3">
      <c r="A38" s="317">
        <v>2010608</v>
      </c>
      <c r="B38" s="321" t="s">
        <v>185</v>
      </c>
      <c r="C38" s="308">
        <v>78</v>
      </c>
    </row>
    <row r="39" spans="1:3">
      <c r="A39" s="317">
        <v>2010650</v>
      </c>
      <c r="B39" s="321" t="s">
        <v>175</v>
      </c>
      <c r="C39" s="308">
        <v>494</v>
      </c>
    </row>
    <row r="40" spans="1:3">
      <c r="A40" s="317">
        <v>20107</v>
      </c>
      <c r="B40" s="321" t="s">
        <v>186</v>
      </c>
      <c r="C40" s="308">
        <v>2350</v>
      </c>
    </row>
    <row r="41" spans="1:3">
      <c r="A41" s="317">
        <v>2010710</v>
      </c>
      <c r="B41" s="321" t="s">
        <v>187</v>
      </c>
      <c r="C41" s="308">
        <v>2350</v>
      </c>
    </row>
    <row r="42" spans="1:3">
      <c r="A42" s="317">
        <v>20108</v>
      </c>
      <c r="B42" s="321" t="s">
        <v>188</v>
      </c>
      <c r="C42" s="308">
        <v>354</v>
      </c>
    </row>
    <row r="43" spans="1:3">
      <c r="A43" s="317">
        <v>2010801</v>
      </c>
      <c r="B43" s="321" t="s">
        <v>166</v>
      </c>
      <c r="C43" s="308">
        <v>340</v>
      </c>
    </row>
    <row r="44" spans="1:3">
      <c r="A44" s="317">
        <v>2010802</v>
      </c>
      <c r="B44" s="318" t="s">
        <v>167</v>
      </c>
      <c r="C44" s="308">
        <v>15</v>
      </c>
    </row>
    <row r="45" spans="1:3">
      <c r="A45" s="317">
        <v>20111</v>
      </c>
      <c r="B45" s="321" t="s">
        <v>189</v>
      </c>
      <c r="C45" s="308">
        <v>1919</v>
      </c>
    </row>
    <row r="46" spans="1:3">
      <c r="A46" s="317">
        <v>2011101</v>
      </c>
      <c r="B46" s="321" t="s">
        <v>166</v>
      </c>
      <c r="C46" s="308">
        <v>1023</v>
      </c>
    </row>
    <row r="47" spans="1:3">
      <c r="A47" s="317">
        <v>2011102</v>
      </c>
      <c r="B47" s="318" t="s">
        <v>167</v>
      </c>
      <c r="C47" s="308">
        <v>895</v>
      </c>
    </row>
    <row r="48" spans="1:3">
      <c r="A48" s="317">
        <v>20113</v>
      </c>
      <c r="B48" s="321" t="s">
        <v>190</v>
      </c>
      <c r="C48" s="308">
        <v>759</v>
      </c>
    </row>
    <row r="49" spans="1:3">
      <c r="A49" s="317">
        <v>2011301</v>
      </c>
      <c r="B49" s="321" t="s">
        <v>166</v>
      </c>
      <c r="C49" s="308">
        <v>431</v>
      </c>
    </row>
    <row r="50" spans="1:3">
      <c r="A50" s="317">
        <v>2011308</v>
      </c>
      <c r="B50" s="318" t="s">
        <v>191</v>
      </c>
      <c r="C50" s="308">
        <v>50</v>
      </c>
    </row>
    <row r="51" spans="1:3">
      <c r="A51" s="317">
        <v>2011350</v>
      </c>
      <c r="B51" s="321" t="s">
        <v>175</v>
      </c>
      <c r="C51" s="308">
        <v>18</v>
      </c>
    </row>
    <row r="52" spans="1:3">
      <c r="A52" s="317">
        <v>2011399</v>
      </c>
      <c r="B52" s="321" t="s">
        <v>192</v>
      </c>
      <c r="C52" s="308">
        <v>260</v>
      </c>
    </row>
    <row r="53" spans="1:3">
      <c r="A53" s="317">
        <v>20114</v>
      </c>
      <c r="B53" s="321" t="s">
        <v>193</v>
      </c>
      <c r="C53" s="308">
        <v>18</v>
      </c>
    </row>
    <row r="54" spans="1:3">
      <c r="A54" s="317">
        <v>2011499</v>
      </c>
      <c r="B54" s="321" t="s">
        <v>194</v>
      </c>
      <c r="C54" s="308">
        <v>18</v>
      </c>
    </row>
    <row r="55" spans="1:3">
      <c r="A55" s="317">
        <v>20123</v>
      </c>
      <c r="B55" s="321" t="s">
        <v>195</v>
      </c>
      <c r="C55" s="308">
        <v>1</v>
      </c>
    </row>
    <row r="56" spans="1:3">
      <c r="A56" s="317">
        <v>2012399</v>
      </c>
      <c r="B56" s="318" t="s">
        <v>196</v>
      </c>
      <c r="C56" s="308">
        <v>1</v>
      </c>
    </row>
    <row r="57" spans="1:3">
      <c r="A57" s="317">
        <v>20126</v>
      </c>
      <c r="B57" s="321" t="s">
        <v>197</v>
      </c>
      <c r="C57" s="308">
        <v>142</v>
      </c>
    </row>
    <row r="58" spans="1:3">
      <c r="A58" s="317">
        <v>2012604</v>
      </c>
      <c r="B58" s="321" t="s">
        <v>198</v>
      </c>
      <c r="C58" s="308">
        <v>140</v>
      </c>
    </row>
    <row r="59" spans="1:3">
      <c r="A59" s="317">
        <v>2012699</v>
      </c>
      <c r="B59" s="318" t="s">
        <v>199</v>
      </c>
      <c r="C59" s="308">
        <v>2</v>
      </c>
    </row>
    <row r="60" spans="1:3">
      <c r="A60" s="317">
        <v>20129</v>
      </c>
      <c r="B60" s="321" t="s">
        <v>200</v>
      </c>
      <c r="C60" s="308">
        <v>240</v>
      </c>
    </row>
    <row r="61" spans="1:3">
      <c r="A61" s="317">
        <v>2012901</v>
      </c>
      <c r="B61" s="321" t="s">
        <v>166</v>
      </c>
      <c r="C61" s="308">
        <v>103</v>
      </c>
    </row>
    <row r="62" spans="1:3">
      <c r="A62" s="317">
        <v>2012902</v>
      </c>
      <c r="B62" s="318" t="s">
        <v>167</v>
      </c>
      <c r="C62" s="308">
        <v>20</v>
      </c>
    </row>
    <row r="63" spans="1:3">
      <c r="A63" s="317">
        <v>2012906</v>
      </c>
      <c r="B63" s="321" t="s">
        <v>201</v>
      </c>
      <c r="C63" s="308">
        <v>66</v>
      </c>
    </row>
    <row r="64" spans="1:3">
      <c r="A64" s="317">
        <v>2012999</v>
      </c>
      <c r="B64" s="321" t="s">
        <v>202</v>
      </c>
      <c r="C64" s="308">
        <v>51</v>
      </c>
    </row>
    <row r="65" spans="1:3">
      <c r="A65" s="317">
        <v>20131</v>
      </c>
      <c r="B65" s="321" t="s">
        <v>203</v>
      </c>
      <c r="C65" s="308">
        <v>1344</v>
      </c>
    </row>
    <row r="66" spans="1:3">
      <c r="A66" s="317">
        <v>2013101</v>
      </c>
      <c r="B66" s="321" t="s">
        <v>166</v>
      </c>
      <c r="C66" s="308">
        <v>940</v>
      </c>
    </row>
    <row r="67" spans="1:3">
      <c r="A67" s="317">
        <v>2013102</v>
      </c>
      <c r="B67" s="318" t="s">
        <v>167</v>
      </c>
      <c r="C67" s="308">
        <v>243</v>
      </c>
    </row>
    <row r="68" spans="1:3">
      <c r="A68" s="317">
        <v>2013105</v>
      </c>
      <c r="B68" s="321" t="s">
        <v>204</v>
      </c>
      <c r="C68" s="308">
        <v>16</v>
      </c>
    </row>
    <row r="69" spans="1:3">
      <c r="A69" s="317">
        <v>2013150</v>
      </c>
      <c r="B69" s="321" t="s">
        <v>175</v>
      </c>
      <c r="C69" s="308">
        <v>117</v>
      </c>
    </row>
    <row r="70" spans="1:3">
      <c r="A70" s="317">
        <v>2013199</v>
      </c>
      <c r="B70" s="321" t="s">
        <v>205</v>
      </c>
      <c r="C70" s="308">
        <v>28</v>
      </c>
    </row>
    <row r="71" spans="1:3">
      <c r="A71" s="317">
        <v>20132</v>
      </c>
      <c r="B71" s="321" t="s">
        <v>206</v>
      </c>
      <c r="C71" s="308">
        <v>1238</v>
      </c>
    </row>
    <row r="72" spans="1:3">
      <c r="A72" s="317">
        <v>2013201</v>
      </c>
      <c r="B72" s="318" t="s">
        <v>166</v>
      </c>
      <c r="C72" s="308">
        <v>520</v>
      </c>
    </row>
    <row r="73" spans="1:3">
      <c r="A73" s="317">
        <v>2013202</v>
      </c>
      <c r="B73" s="321" t="s">
        <v>167</v>
      </c>
      <c r="C73" s="308">
        <v>678</v>
      </c>
    </row>
    <row r="74" spans="1:3">
      <c r="A74" s="317">
        <v>2013299</v>
      </c>
      <c r="B74" s="321" t="s">
        <v>207</v>
      </c>
      <c r="C74" s="308">
        <v>40</v>
      </c>
    </row>
    <row r="75" spans="1:3">
      <c r="A75" s="317">
        <v>20133</v>
      </c>
      <c r="B75" s="321" t="s">
        <v>208</v>
      </c>
      <c r="C75" s="308">
        <v>975</v>
      </c>
    </row>
    <row r="76" spans="1:3">
      <c r="A76" s="317">
        <v>2013301</v>
      </c>
      <c r="B76" s="318" t="s">
        <v>166</v>
      </c>
      <c r="C76" s="308">
        <v>273</v>
      </c>
    </row>
    <row r="77" spans="1:3">
      <c r="A77" s="317">
        <v>2013302</v>
      </c>
      <c r="B77" s="321" t="s">
        <v>167</v>
      </c>
      <c r="C77" s="308">
        <v>138</v>
      </c>
    </row>
    <row r="78" spans="1:3">
      <c r="A78" s="317">
        <v>2013304</v>
      </c>
      <c r="B78" s="321" t="s">
        <v>209</v>
      </c>
      <c r="C78" s="308">
        <v>70</v>
      </c>
    </row>
    <row r="79" spans="1:3">
      <c r="A79" s="317">
        <v>2013350</v>
      </c>
      <c r="B79" s="321" t="s">
        <v>175</v>
      </c>
      <c r="C79" s="308">
        <v>494</v>
      </c>
    </row>
    <row r="80" spans="1:3">
      <c r="A80" s="317">
        <v>20134</v>
      </c>
      <c r="B80" s="321" t="s">
        <v>210</v>
      </c>
      <c r="C80" s="308">
        <v>304</v>
      </c>
    </row>
    <row r="81" spans="1:3">
      <c r="A81" s="317">
        <v>2013401</v>
      </c>
      <c r="B81" s="318" t="s">
        <v>166</v>
      </c>
      <c r="C81" s="308">
        <v>254</v>
      </c>
    </row>
    <row r="82" spans="1:3">
      <c r="A82" s="317">
        <v>2013402</v>
      </c>
      <c r="B82" s="321" t="s">
        <v>167</v>
      </c>
      <c r="C82" s="308">
        <v>43</v>
      </c>
    </row>
    <row r="83" spans="1:3">
      <c r="A83" s="317">
        <v>2013404</v>
      </c>
      <c r="B83" s="321" t="s">
        <v>211</v>
      </c>
      <c r="C83" s="308">
        <v>6</v>
      </c>
    </row>
    <row r="84" spans="1:3">
      <c r="A84" s="317">
        <v>20138</v>
      </c>
      <c r="B84" s="321" t="s">
        <v>212</v>
      </c>
      <c r="C84" s="308">
        <v>1725</v>
      </c>
    </row>
    <row r="85" spans="1:3">
      <c r="A85" s="317">
        <v>2013801</v>
      </c>
      <c r="B85" s="318" t="s">
        <v>166</v>
      </c>
      <c r="C85" s="308">
        <v>1525</v>
      </c>
    </row>
    <row r="86" spans="1:3">
      <c r="A86" s="317">
        <v>2013802</v>
      </c>
      <c r="B86" s="321" t="s">
        <v>167</v>
      </c>
      <c r="C86" s="308">
        <v>200</v>
      </c>
    </row>
    <row r="87" spans="1:3">
      <c r="A87" s="317">
        <v>20139</v>
      </c>
      <c r="B87" s="321" t="s">
        <v>213</v>
      </c>
      <c r="C87" s="308">
        <v>267</v>
      </c>
    </row>
    <row r="88" spans="1:3">
      <c r="A88" s="317">
        <v>2013901</v>
      </c>
      <c r="B88" s="318" t="s">
        <v>166</v>
      </c>
      <c r="C88" s="308">
        <v>124</v>
      </c>
    </row>
    <row r="89" spans="1:3">
      <c r="A89" s="317">
        <v>2013902</v>
      </c>
      <c r="B89" s="321" t="s">
        <v>167</v>
      </c>
      <c r="C89" s="308">
        <v>30</v>
      </c>
    </row>
    <row r="90" spans="1:3">
      <c r="A90" s="317">
        <v>2013999</v>
      </c>
      <c r="B90" s="318" t="s">
        <v>214</v>
      </c>
      <c r="C90" s="320">
        <v>114</v>
      </c>
    </row>
    <row r="91" spans="1:3">
      <c r="A91" s="317">
        <v>20140</v>
      </c>
      <c r="B91" s="318" t="s">
        <v>215</v>
      </c>
      <c r="C91" s="319">
        <v>300</v>
      </c>
    </row>
    <row r="92" spans="1:3">
      <c r="A92" s="317">
        <v>2014004</v>
      </c>
      <c r="B92" s="321" t="s">
        <v>216</v>
      </c>
      <c r="C92" s="308">
        <v>300</v>
      </c>
    </row>
    <row r="93" spans="1:3">
      <c r="A93" s="317">
        <v>20199</v>
      </c>
      <c r="B93" s="318" t="s">
        <v>217</v>
      </c>
      <c r="C93" s="308">
        <v>19</v>
      </c>
    </row>
    <row r="94" spans="1:3">
      <c r="A94" s="317">
        <v>2019999</v>
      </c>
      <c r="B94" s="318" t="s">
        <v>218</v>
      </c>
      <c r="C94" s="308">
        <v>19</v>
      </c>
    </row>
    <row r="95" spans="1:3">
      <c r="A95" s="317">
        <v>203</v>
      </c>
      <c r="B95" s="321" t="s">
        <v>219</v>
      </c>
      <c r="C95" s="308">
        <v>23</v>
      </c>
    </row>
    <row r="96" spans="1:3">
      <c r="A96" s="317">
        <v>20306</v>
      </c>
      <c r="B96" s="321" t="s">
        <v>220</v>
      </c>
      <c r="C96" s="308">
        <v>23</v>
      </c>
    </row>
    <row r="97" spans="1:3">
      <c r="A97" s="317">
        <v>2030607</v>
      </c>
      <c r="B97" s="321" t="s">
        <v>221</v>
      </c>
      <c r="C97" s="308">
        <v>23</v>
      </c>
    </row>
    <row r="98" spans="1:3">
      <c r="A98" s="317">
        <v>204</v>
      </c>
      <c r="B98" s="321" t="s">
        <v>222</v>
      </c>
      <c r="C98" s="308">
        <v>11939</v>
      </c>
    </row>
    <row r="99" spans="1:3">
      <c r="A99" s="317">
        <v>20402</v>
      </c>
      <c r="B99" s="318" t="s">
        <v>223</v>
      </c>
      <c r="C99" s="308">
        <v>11374</v>
      </c>
    </row>
    <row r="100" spans="1:3">
      <c r="A100" s="317">
        <v>2040201</v>
      </c>
      <c r="B100" s="321" t="s">
        <v>166</v>
      </c>
      <c r="C100" s="308">
        <v>1010</v>
      </c>
    </row>
    <row r="101" spans="1:3">
      <c r="A101" s="317">
        <v>2040202</v>
      </c>
      <c r="B101" s="321" t="s">
        <v>167</v>
      </c>
      <c r="C101" s="308">
        <v>6116</v>
      </c>
    </row>
    <row r="102" spans="1:3">
      <c r="A102" s="317">
        <v>2040220</v>
      </c>
      <c r="B102" s="321" t="s">
        <v>224</v>
      </c>
      <c r="C102" s="308">
        <v>4085</v>
      </c>
    </row>
    <row r="103" spans="1:3">
      <c r="A103" s="317">
        <v>2040299</v>
      </c>
      <c r="B103" s="318" t="s">
        <v>225</v>
      </c>
      <c r="C103" s="308">
        <v>163</v>
      </c>
    </row>
    <row r="104" spans="1:3">
      <c r="A104" s="317">
        <v>20406</v>
      </c>
      <c r="B104" s="321" t="s">
        <v>226</v>
      </c>
      <c r="C104" s="308">
        <v>565</v>
      </c>
    </row>
    <row r="105" spans="1:3">
      <c r="A105" s="317">
        <v>2040601</v>
      </c>
      <c r="B105" s="321" t="s">
        <v>166</v>
      </c>
      <c r="C105" s="308">
        <v>532</v>
      </c>
    </row>
    <row r="106" spans="1:3">
      <c r="A106" s="317">
        <v>2040602</v>
      </c>
      <c r="B106" s="321" t="s">
        <v>167</v>
      </c>
      <c r="C106" s="308">
        <v>8</v>
      </c>
    </row>
    <row r="107" spans="1:3">
      <c r="A107" s="317">
        <v>2040699</v>
      </c>
      <c r="B107" s="318" t="s">
        <v>227</v>
      </c>
      <c r="C107" s="308">
        <v>25</v>
      </c>
    </row>
    <row r="108" spans="1:3">
      <c r="A108" s="317">
        <v>205</v>
      </c>
      <c r="B108" s="321" t="s">
        <v>228</v>
      </c>
      <c r="C108" s="308">
        <v>96781</v>
      </c>
    </row>
    <row r="109" spans="1:3">
      <c r="A109" s="317">
        <v>20501</v>
      </c>
      <c r="B109" s="321" t="s">
        <v>229</v>
      </c>
      <c r="C109" s="308">
        <v>25021</v>
      </c>
    </row>
    <row r="110" spans="1:3">
      <c r="A110" s="317">
        <v>2050101</v>
      </c>
      <c r="B110" s="321" t="s">
        <v>166</v>
      </c>
      <c r="C110" s="308">
        <v>1088</v>
      </c>
    </row>
    <row r="111" spans="1:3">
      <c r="A111" s="317">
        <v>2050102</v>
      </c>
      <c r="B111" s="321" t="s">
        <v>167</v>
      </c>
      <c r="C111" s="308">
        <v>72</v>
      </c>
    </row>
    <row r="112" spans="1:3">
      <c r="A112" s="317">
        <v>2050199</v>
      </c>
      <c r="B112" s="318" t="s">
        <v>230</v>
      </c>
      <c r="C112" s="308">
        <v>23861</v>
      </c>
    </row>
    <row r="113" spans="1:3">
      <c r="A113" s="317">
        <v>20502</v>
      </c>
      <c r="B113" s="318" t="s">
        <v>231</v>
      </c>
      <c r="C113" s="308">
        <v>68103</v>
      </c>
    </row>
    <row r="114" spans="1:3">
      <c r="A114" s="317">
        <v>2050201</v>
      </c>
      <c r="B114" s="321" t="s">
        <v>232</v>
      </c>
      <c r="C114" s="308">
        <v>2449</v>
      </c>
    </row>
    <row r="115" spans="1:3">
      <c r="A115" s="317">
        <v>2050202</v>
      </c>
      <c r="B115" s="321" t="s">
        <v>233</v>
      </c>
      <c r="C115" s="308">
        <v>36282</v>
      </c>
    </row>
    <row r="116" spans="1:3">
      <c r="A116" s="317">
        <v>2050203</v>
      </c>
      <c r="B116" s="318" t="s">
        <v>234</v>
      </c>
      <c r="C116" s="308">
        <v>18679</v>
      </c>
    </row>
    <row r="117" spans="1:3">
      <c r="A117" s="317">
        <v>2050204</v>
      </c>
      <c r="B117" s="321" t="s">
        <v>235</v>
      </c>
      <c r="C117" s="308">
        <v>9134</v>
      </c>
    </row>
    <row r="118" spans="1:3">
      <c r="A118" s="317">
        <v>2050205</v>
      </c>
      <c r="B118" s="321" t="s">
        <v>236</v>
      </c>
      <c r="C118" s="308">
        <v>10</v>
      </c>
    </row>
    <row r="119" spans="1:3">
      <c r="A119" s="317">
        <v>2050299</v>
      </c>
      <c r="B119" s="321" t="s">
        <v>237</v>
      </c>
      <c r="C119" s="308">
        <v>1548</v>
      </c>
    </row>
    <row r="120" spans="1:3">
      <c r="A120" s="317">
        <v>20503</v>
      </c>
      <c r="B120" s="321" t="s">
        <v>238</v>
      </c>
      <c r="C120" s="308">
        <v>2772</v>
      </c>
    </row>
    <row r="121" spans="1:3">
      <c r="A121" s="317">
        <v>2050302</v>
      </c>
      <c r="B121" s="321" t="s">
        <v>239</v>
      </c>
      <c r="C121" s="308">
        <v>2772</v>
      </c>
    </row>
    <row r="122" spans="1:3">
      <c r="A122" s="317">
        <v>20507</v>
      </c>
      <c r="B122" s="321" t="s">
        <v>240</v>
      </c>
      <c r="C122" s="308">
        <v>186</v>
      </c>
    </row>
    <row r="123" spans="1:3">
      <c r="A123" s="317">
        <v>2050701</v>
      </c>
      <c r="B123" s="318" t="s">
        <v>241</v>
      </c>
      <c r="C123" s="308">
        <v>44</v>
      </c>
    </row>
    <row r="124" spans="1:3">
      <c r="A124" s="317">
        <v>2050799</v>
      </c>
      <c r="B124" s="321" t="s">
        <v>242</v>
      </c>
      <c r="C124" s="308">
        <v>142</v>
      </c>
    </row>
    <row r="125" spans="1:3">
      <c r="A125" s="317">
        <v>20508</v>
      </c>
      <c r="B125" s="318" t="s">
        <v>243</v>
      </c>
      <c r="C125" s="308">
        <v>536</v>
      </c>
    </row>
    <row r="126" spans="1:3">
      <c r="A126" s="317">
        <v>2050801</v>
      </c>
      <c r="B126" s="321" t="s">
        <v>244</v>
      </c>
      <c r="C126" s="308">
        <v>204</v>
      </c>
    </row>
    <row r="127" spans="1:3">
      <c r="A127" s="317">
        <v>2050802</v>
      </c>
      <c r="B127" s="318" t="s">
        <v>245</v>
      </c>
      <c r="C127" s="308">
        <v>331</v>
      </c>
    </row>
    <row r="128" spans="1:3">
      <c r="A128" s="317">
        <v>2050803</v>
      </c>
      <c r="B128" s="321" t="s">
        <v>246</v>
      </c>
      <c r="C128" s="308">
        <v>2</v>
      </c>
    </row>
    <row r="129" spans="1:3">
      <c r="A129" s="317">
        <v>20509</v>
      </c>
      <c r="B129" s="321" t="s">
        <v>247</v>
      </c>
      <c r="C129" s="308">
        <v>45</v>
      </c>
    </row>
    <row r="130" spans="1:3">
      <c r="A130" s="317">
        <v>2050901</v>
      </c>
      <c r="B130" s="318" t="s">
        <v>248</v>
      </c>
      <c r="C130" s="308">
        <v>45</v>
      </c>
    </row>
    <row r="131" spans="1:3">
      <c r="A131" s="317">
        <v>20599</v>
      </c>
      <c r="B131" s="321" t="s">
        <v>249</v>
      </c>
      <c r="C131" s="308">
        <v>118</v>
      </c>
    </row>
    <row r="132" spans="1:3">
      <c r="A132" s="317">
        <v>2059999</v>
      </c>
      <c r="B132" s="321" t="s">
        <v>250</v>
      </c>
      <c r="C132" s="308">
        <v>118</v>
      </c>
    </row>
    <row r="133" spans="1:3">
      <c r="A133" s="317">
        <v>206</v>
      </c>
      <c r="B133" s="321" t="s">
        <v>251</v>
      </c>
      <c r="C133" s="308">
        <v>342</v>
      </c>
    </row>
    <row r="134" spans="1:3">
      <c r="A134" s="317">
        <v>20601</v>
      </c>
      <c r="B134" s="321" t="s">
        <v>252</v>
      </c>
      <c r="C134" s="308">
        <v>234</v>
      </c>
    </row>
    <row r="135" spans="1:3">
      <c r="A135" s="317">
        <v>2060101</v>
      </c>
      <c r="B135" s="318" t="s">
        <v>166</v>
      </c>
      <c r="C135" s="308">
        <v>132</v>
      </c>
    </row>
    <row r="136" spans="1:3">
      <c r="A136" s="317">
        <v>2060102</v>
      </c>
      <c r="B136" s="321" t="s">
        <v>167</v>
      </c>
      <c r="C136" s="308">
        <v>22</v>
      </c>
    </row>
    <row r="137" spans="1:3">
      <c r="A137" s="317">
        <v>2060199</v>
      </c>
      <c r="B137" s="318" t="s">
        <v>253</v>
      </c>
      <c r="C137" s="308">
        <v>80</v>
      </c>
    </row>
    <row r="138" spans="1:3">
      <c r="A138" s="317">
        <v>20607</v>
      </c>
      <c r="B138" s="318" t="s">
        <v>254</v>
      </c>
      <c r="C138" s="308">
        <v>108</v>
      </c>
    </row>
    <row r="139" spans="1:3">
      <c r="A139" s="317">
        <v>2060701</v>
      </c>
      <c r="B139" s="321" t="s">
        <v>255</v>
      </c>
      <c r="C139" s="308">
        <v>77</v>
      </c>
    </row>
    <row r="140" spans="1:3">
      <c r="A140" s="317">
        <v>2060702</v>
      </c>
      <c r="B140" s="321" t="s">
        <v>256</v>
      </c>
      <c r="C140" s="308">
        <v>11</v>
      </c>
    </row>
    <row r="141" spans="1:3">
      <c r="A141" s="317">
        <v>2060799</v>
      </c>
      <c r="B141" s="321" t="s">
        <v>257</v>
      </c>
      <c r="C141" s="308">
        <v>20</v>
      </c>
    </row>
    <row r="142" spans="1:3">
      <c r="A142" s="317">
        <v>207</v>
      </c>
      <c r="B142" s="318" t="s">
        <v>258</v>
      </c>
      <c r="C142" s="308">
        <v>1448</v>
      </c>
    </row>
    <row r="143" spans="1:3">
      <c r="A143" s="317">
        <v>20701</v>
      </c>
      <c r="B143" s="321" t="s">
        <v>259</v>
      </c>
      <c r="C143" s="308">
        <v>737</v>
      </c>
    </row>
    <row r="144" spans="1:3">
      <c r="A144" s="317">
        <v>2070101</v>
      </c>
      <c r="B144" s="318" t="s">
        <v>166</v>
      </c>
      <c r="C144" s="308">
        <v>384</v>
      </c>
    </row>
    <row r="145" spans="1:3">
      <c r="A145" s="317">
        <v>2070102</v>
      </c>
      <c r="B145" s="321" t="s">
        <v>167</v>
      </c>
      <c r="C145" s="308">
        <v>5</v>
      </c>
    </row>
    <row r="146" spans="1:3">
      <c r="A146" s="317">
        <v>2070109</v>
      </c>
      <c r="B146" s="321" t="s">
        <v>260</v>
      </c>
      <c r="C146" s="308">
        <v>68</v>
      </c>
    </row>
    <row r="147" spans="1:3">
      <c r="A147" s="317">
        <v>2070111</v>
      </c>
      <c r="B147" s="318" t="s">
        <v>261</v>
      </c>
      <c r="C147" s="308">
        <v>4</v>
      </c>
    </row>
    <row r="148" spans="1:3">
      <c r="A148" s="317">
        <v>2070199</v>
      </c>
      <c r="B148" s="321" t="s">
        <v>262</v>
      </c>
      <c r="C148" s="308">
        <v>277</v>
      </c>
    </row>
    <row r="149" spans="1:3">
      <c r="A149" s="317">
        <v>20702</v>
      </c>
      <c r="B149" s="321" t="s">
        <v>263</v>
      </c>
      <c r="C149" s="308">
        <v>406</v>
      </c>
    </row>
    <row r="150" spans="1:3">
      <c r="A150" s="317">
        <v>2070204</v>
      </c>
      <c r="B150" s="318" t="s">
        <v>264</v>
      </c>
      <c r="C150" s="308">
        <v>14</v>
      </c>
    </row>
    <row r="151" spans="1:3">
      <c r="A151" s="317">
        <v>2070205</v>
      </c>
      <c r="B151" s="321" t="s">
        <v>265</v>
      </c>
      <c r="C151" s="308">
        <v>392</v>
      </c>
    </row>
    <row r="152" spans="1:3">
      <c r="A152" s="317">
        <v>20703</v>
      </c>
      <c r="B152" s="318" t="s">
        <v>266</v>
      </c>
      <c r="C152" s="308">
        <v>85</v>
      </c>
    </row>
    <row r="153" spans="1:3">
      <c r="A153" s="317">
        <v>2070301</v>
      </c>
      <c r="B153" s="318" t="s">
        <v>166</v>
      </c>
      <c r="C153" s="308">
        <v>64</v>
      </c>
    </row>
    <row r="154" spans="1:3">
      <c r="A154" s="317">
        <v>2070304</v>
      </c>
      <c r="B154" s="321" t="s">
        <v>267</v>
      </c>
      <c r="C154" s="308">
        <v>1</v>
      </c>
    </row>
    <row r="155" spans="1:3">
      <c r="A155" s="317">
        <v>2070306</v>
      </c>
      <c r="B155" s="321" t="s">
        <v>268</v>
      </c>
      <c r="C155" s="308">
        <v>10</v>
      </c>
    </row>
    <row r="156" spans="1:3">
      <c r="A156" s="317">
        <v>2070308</v>
      </c>
      <c r="B156" s="321" t="s">
        <v>269</v>
      </c>
      <c r="C156" s="308">
        <v>10</v>
      </c>
    </row>
    <row r="157" spans="1:3">
      <c r="A157" s="317">
        <v>20706</v>
      </c>
      <c r="B157" s="321" t="s">
        <v>270</v>
      </c>
      <c r="C157" s="308">
        <v>92</v>
      </c>
    </row>
    <row r="158" spans="1:3">
      <c r="A158" s="317">
        <v>2070607</v>
      </c>
      <c r="B158" s="321" t="s">
        <v>271</v>
      </c>
      <c r="C158" s="308">
        <v>92</v>
      </c>
    </row>
    <row r="159" spans="1:3">
      <c r="A159" s="317">
        <v>20708</v>
      </c>
      <c r="B159" s="321" t="s">
        <v>272</v>
      </c>
      <c r="C159" s="308">
        <v>128</v>
      </c>
    </row>
    <row r="160" spans="1:3">
      <c r="A160" s="317">
        <v>2070808</v>
      </c>
      <c r="B160" s="321" t="s">
        <v>273</v>
      </c>
      <c r="C160" s="308">
        <v>128</v>
      </c>
    </row>
    <row r="161" spans="1:3">
      <c r="A161" s="317">
        <v>208</v>
      </c>
      <c r="B161" s="318" t="s">
        <v>274</v>
      </c>
      <c r="C161" s="308">
        <v>96011</v>
      </c>
    </row>
    <row r="162" spans="1:3">
      <c r="A162" s="317">
        <v>20801</v>
      </c>
      <c r="B162" s="321" t="s">
        <v>275</v>
      </c>
      <c r="C162" s="308">
        <v>1764</v>
      </c>
    </row>
    <row r="163" spans="1:3">
      <c r="A163" s="317">
        <v>2080101</v>
      </c>
      <c r="B163" s="321" t="s">
        <v>166</v>
      </c>
      <c r="C163" s="308">
        <v>1122</v>
      </c>
    </row>
    <row r="164" spans="1:3">
      <c r="A164" s="317">
        <v>2080102</v>
      </c>
      <c r="B164" s="318" t="s">
        <v>167</v>
      </c>
      <c r="C164" s="308">
        <v>101</v>
      </c>
    </row>
    <row r="165" spans="1:3">
      <c r="A165" s="317">
        <v>2080104</v>
      </c>
      <c r="B165" s="321" t="s">
        <v>276</v>
      </c>
      <c r="C165" s="308">
        <v>290</v>
      </c>
    </row>
    <row r="166" spans="1:3">
      <c r="A166" s="317">
        <v>2080199</v>
      </c>
      <c r="B166" s="321" t="s">
        <v>277</v>
      </c>
      <c r="C166" s="308">
        <v>252</v>
      </c>
    </row>
    <row r="167" spans="1:3">
      <c r="A167" s="317">
        <v>20802</v>
      </c>
      <c r="B167" s="321" t="s">
        <v>278</v>
      </c>
      <c r="C167" s="308">
        <v>1061</v>
      </c>
    </row>
    <row r="168" spans="1:3">
      <c r="A168" s="317">
        <v>2080201</v>
      </c>
      <c r="B168" s="321" t="s">
        <v>166</v>
      </c>
      <c r="C168" s="308">
        <v>374</v>
      </c>
    </row>
    <row r="169" spans="1:3">
      <c r="A169" s="317">
        <v>2080202</v>
      </c>
      <c r="B169" s="318" t="s">
        <v>167</v>
      </c>
      <c r="C169" s="308">
        <v>154</v>
      </c>
    </row>
    <row r="170" spans="1:3">
      <c r="A170" s="317">
        <v>2080299</v>
      </c>
      <c r="B170" s="321" t="s">
        <v>279</v>
      </c>
      <c r="C170" s="308">
        <v>532</v>
      </c>
    </row>
    <row r="171" spans="1:3">
      <c r="A171" s="317">
        <v>20805</v>
      </c>
      <c r="B171" s="318" t="s">
        <v>280</v>
      </c>
      <c r="C171" s="308">
        <v>46207</v>
      </c>
    </row>
    <row r="172" spans="1:3">
      <c r="A172" s="317">
        <v>2080502</v>
      </c>
      <c r="B172" s="321" t="s">
        <v>281</v>
      </c>
      <c r="C172" s="308">
        <v>19</v>
      </c>
    </row>
    <row r="173" spans="1:3">
      <c r="A173" s="317">
        <v>2080505</v>
      </c>
      <c r="B173" s="321" t="s">
        <v>282</v>
      </c>
      <c r="C173" s="308">
        <v>18730</v>
      </c>
    </row>
    <row r="174" spans="1:3">
      <c r="A174" s="317">
        <v>2080506</v>
      </c>
      <c r="B174" s="318" t="s">
        <v>283</v>
      </c>
      <c r="C174" s="308">
        <v>2112</v>
      </c>
    </row>
    <row r="175" spans="1:3">
      <c r="A175" s="317">
        <v>2080507</v>
      </c>
      <c r="B175" s="321" t="s">
        <v>284</v>
      </c>
      <c r="C175" s="308">
        <v>25346</v>
      </c>
    </row>
    <row r="176" spans="1:3">
      <c r="A176" s="317">
        <v>20807</v>
      </c>
      <c r="B176" s="318" t="s">
        <v>285</v>
      </c>
      <c r="C176" s="308">
        <v>6585</v>
      </c>
    </row>
    <row r="177" spans="1:3">
      <c r="A177" s="317">
        <v>2080704</v>
      </c>
      <c r="B177" s="318" t="s">
        <v>286</v>
      </c>
      <c r="C177" s="308">
        <v>23</v>
      </c>
    </row>
    <row r="178" spans="1:3">
      <c r="A178" s="317">
        <v>2080705</v>
      </c>
      <c r="B178" s="321" t="s">
        <v>287</v>
      </c>
      <c r="C178" s="308">
        <v>6166</v>
      </c>
    </row>
    <row r="179" spans="1:3">
      <c r="A179" s="317">
        <v>2080711</v>
      </c>
      <c r="B179" s="321" t="s">
        <v>288</v>
      </c>
      <c r="C179" s="308">
        <v>34</v>
      </c>
    </row>
    <row r="180" spans="1:3">
      <c r="A180" s="317">
        <v>2080713</v>
      </c>
      <c r="B180" s="321" t="s">
        <v>289</v>
      </c>
      <c r="C180" s="308">
        <v>31</v>
      </c>
    </row>
    <row r="181" spans="1:3">
      <c r="A181" s="317">
        <v>2080799</v>
      </c>
      <c r="B181" s="321" t="s">
        <v>290</v>
      </c>
      <c r="C181" s="308">
        <v>331</v>
      </c>
    </row>
    <row r="182" spans="1:3">
      <c r="A182" s="317">
        <v>20808</v>
      </c>
      <c r="B182" s="321" t="s">
        <v>291</v>
      </c>
      <c r="C182" s="308">
        <v>3234</v>
      </c>
    </row>
    <row r="183" spans="1:3">
      <c r="A183" s="317">
        <v>2080801</v>
      </c>
      <c r="B183" s="321" t="s">
        <v>292</v>
      </c>
      <c r="C183" s="308">
        <v>308</v>
      </c>
    </row>
    <row r="184" spans="1:3">
      <c r="A184" s="317">
        <v>2080802</v>
      </c>
      <c r="B184" s="321" t="s">
        <v>293</v>
      </c>
      <c r="C184" s="308">
        <v>958</v>
      </c>
    </row>
    <row r="185" spans="1:3">
      <c r="A185" s="317">
        <v>2080803</v>
      </c>
      <c r="B185" s="321" t="s">
        <v>294</v>
      </c>
      <c r="C185" s="308">
        <v>539</v>
      </c>
    </row>
    <row r="186" spans="1:3">
      <c r="A186" s="317">
        <v>2080805</v>
      </c>
      <c r="B186" s="321" t="s">
        <v>295</v>
      </c>
      <c r="C186" s="308">
        <v>724</v>
      </c>
    </row>
    <row r="187" spans="1:3">
      <c r="A187" s="317">
        <v>2080806</v>
      </c>
      <c r="B187" s="321" t="s">
        <v>296</v>
      </c>
      <c r="C187" s="308">
        <v>535</v>
      </c>
    </row>
    <row r="188" spans="1:3">
      <c r="A188" s="317">
        <v>2080808</v>
      </c>
      <c r="B188" s="318" t="s">
        <v>297</v>
      </c>
      <c r="C188" s="308">
        <v>29</v>
      </c>
    </row>
    <row r="189" spans="1:3">
      <c r="A189" s="317">
        <v>2080899</v>
      </c>
      <c r="B189" s="321" t="s">
        <v>298</v>
      </c>
      <c r="C189" s="308">
        <v>140</v>
      </c>
    </row>
    <row r="190" spans="1:3">
      <c r="A190" s="317">
        <v>20809</v>
      </c>
      <c r="B190" s="321" t="s">
        <v>299</v>
      </c>
      <c r="C190" s="308">
        <v>1434</v>
      </c>
    </row>
    <row r="191" spans="1:3">
      <c r="A191" s="317">
        <v>2080901</v>
      </c>
      <c r="B191" s="321" t="s">
        <v>300</v>
      </c>
      <c r="C191" s="308">
        <v>387</v>
      </c>
    </row>
    <row r="192" spans="1:3">
      <c r="A192" s="317">
        <v>2080902</v>
      </c>
      <c r="B192" s="318" t="s">
        <v>301</v>
      </c>
      <c r="C192" s="308">
        <v>538</v>
      </c>
    </row>
    <row r="193" spans="1:3">
      <c r="A193" s="317">
        <v>2080903</v>
      </c>
      <c r="B193" s="321" t="s">
        <v>302</v>
      </c>
      <c r="C193" s="308">
        <v>190</v>
      </c>
    </row>
    <row r="194" spans="1:3">
      <c r="A194" s="317">
        <v>2080904</v>
      </c>
      <c r="B194" s="321" t="s">
        <v>303</v>
      </c>
      <c r="C194" s="308">
        <v>169</v>
      </c>
    </row>
    <row r="195" spans="1:3">
      <c r="A195" s="317">
        <v>2080905</v>
      </c>
      <c r="B195" s="321" t="s">
        <v>304</v>
      </c>
      <c r="C195" s="308">
        <v>100</v>
      </c>
    </row>
    <row r="196" spans="1:3">
      <c r="A196" s="317">
        <v>2080999</v>
      </c>
      <c r="B196" s="321" t="s">
        <v>305</v>
      </c>
      <c r="C196" s="308">
        <v>51</v>
      </c>
    </row>
    <row r="197" spans="1:3">
      <c r="A197" s="317">
        <v>20810</v>
      </c>
      <c r="B197" s="321" t="s">
        <v>306</v>
      </c>
      <c r="C197" s="308">
        <v>1899</v>
      </c>
    </row>
    <row r="198" spans="1:3">
      <c r="A198" s="317">
        <v>2081001</v>
      </c>
      <c r="B198" s="321" t="s">
        <v>307</v>
      </c>
      <c r="C198" s="308">
        <v>650</v>
      </c>
    </row>
    <row r="199" spans="1:3">
      <c r="A199" s="317">
        <v>2081002</v>
      </c>
      <c r="B199" s="318" t="s">
        <v>308</v>
      </c>
      <c r="C199" s="308">
        <v>1018</v>
      </c>
    </row>
    <row r="200" spans="1:3">
      <c r="A200" s="317">
        <v>2081004</v>
      </c>
      <c r="B200" s="321" t="s">
        <v>309</v>
      </c>
      <c r="C200" s="308">
        <v>232</v>
      </c>
    </row>
    <row r="201" spans="1:3">
      <c r="A201" s="317">
        <v>20811</v>
      </c>
      <c r="B201" s="321" t="s">
        <v>310</v>
      </c>
      <c r="C201" s="308">
        <v>2483</v>
      </c>
    </row>
    <row r="202" spans="1:3">
      <c r="A202" s="317">
        <v>2081101</v>
      </c>
      <c r="B202" s="321" t="s">
        <v>166</v>
      </c>
      <c r="C202" s="308">
        <v>195</v>
      </c>
    </row>
    <row r="203" spans="1:3">
      <c r="A203" s="317">
        <v>2081102</v>
      </c>
      <c r="B203" s="321" t="s">
        <v>167</v>
      </c>
      <c r="C203" s="308">
        <v>29</v>
      </c>
    </row>
    <row r="204" spans="1:3">
      <c r="A204" s="317">
        <v>2081104</v>
      </c>
      <c r="B204" s="321" t="s">
        <v>311</v>
      </c>
      <c r="C204" s="308">
        <v>39</v>
      </c>
    </row>
    <row r="205" spans="1:3">
      <c r="A205" s="317">
        <v>2081105</v>
      </c>
      <c r="B205" s="318" t="s">
        <v>312</v>
      </c>
      <c r="C205" s="308">
        <v>22</v>
      </c>
    </row>
    <row r="206" spans="1:3">
      <c r="A206" s="317">
        <v>2081107</v>
      </c>
      <c r="B206" s="321" t="s">
        <v>313</v>
      </c>
      <c r="C206" s="308">
        <v>2195</v>
      </c>
    </row>
    <row r="207" spans="1:3">
      <c r="A207" s="317">
        <v>2081199</v>
      </c>
      <c r="B207" s="321" t="s">
        <v>314</v>
      </c>
      <c r="C207" s="308">
        <v>5</v>
      </c>
    </row>
    <row r="208" spans="1:3">
      <c r="A208" s="317">
        <v>20819</v>
      </c>
      <c r="B208" s="321" t="s">
        <v>315</v>
      </c>
      <c r="C208" s="308">
        <v>3675</v>
      </c>
    </row>
    <row r="209" spans="1:3">
      <c r="A209" s="317">
        <v>2081901</v>
      </c>
      <c r="B209" s="321" t="s">
        <v>316</v>
      </c>
      <c r="C209" s="308">
        <v>591</v>
      </c>
    </row>
    <row r="210" spans="1:3">
      <c r="A210" s="317">
        <v>2081902</v>
      </c>
      <c r="B210" s="321" t="s">
        <v>317</v>
      </c>
      <c r="C210" s="319">
        <v>3084</v>
      </c>
    </row>
    <row r="211" spans="1:3">
      <c r="A211" s="317">
        <v>20820</v>
      </c>
      <c r="B211" s="321" t="s">
        <v>318</v>
      </c>
      <c r="C211" s="320">
        <v>26</v>
      </c>
    </row>
    <row r="212" spans="1:3">
      <c r="A212" s="317">
        <v>2082001</v>
      </c>
      <c r="B212" s="321" t="s">
        <v>319</v>
      </c>
      <c r="C212" s="308">
        <v>26</v>
      </c>
    </row>
    <row r="213" spans="1:3">
      <c r="A213" s="317">
        <v>20821</v>
      </c>
      <c r="B213" s="318" t="s">
        <v>320</v>
      </c>
      <c r="C213" s="308">
        <v>2510</v>
      </c>
    </row>
    <row r="214" spans="1:3">
      <c r="A214" s="317">
        <v>2082101</v>
      </c>
      <c r="B214" s="321" t="s">
        <v>321</v>
      </c>
      <c r="C214" s="319">
        <v>112</v>
      </c>
    </row>
    <row r="215" spans="1:3">
      <c r="A215" s="317">
        <v>2082102</v>
      </c>
      <c r="B215" s="321" t="s">
        <v>322</v>
      </c>
      <c r="C215" s="308">
        <v>2398</v>
      </c>
    </row>
    <row r="216" spans="1:3">
      <c r="A216" s="317">
        <v>20825</v>
      </c>
      <c r="B216" s="321" t="s">
        <v>323</v>
      </c>
      <c r="C216" s="320">
        <v>45</v>
      </c>
    </row>
    <row r="217" spans="1:3">
      <c r="A217" s="317">
        <v>2082501</v>
      </c>
      <c r="B217" s="321" t="s">
        <v>324</v>
      </c>
      <c r="C217" s="308">
        <v>5</v>
      </c>
    </row>
    <row r="218" spans="1:3">
      <c r="A218" s="317">
        <v>2082502</v>
      </c>
      <c r="B218" s="321" t="s">
        <v>325</v>
      </c>
      <c r="C218" s="308">
        <v>41</v>
      </c>
    </row>
    <row r="219" spans="1:3">
      <c r="A219" s="317">
        <v>20826</v>
      </c>
      <c r="B219" s="321" t="s">
        <v>326</v>
      </c>
      <c r="C219" s="308">
        <v>21787</v>
      </c>
    </row>
    <row r="220" spans="1:3">
      <c r="A220" s="317">
        <v>2082602</v>
      </c>
      <c r="B220" s="318" t="s">
        <v>327</v>
      </c>
      <c r="C220" s="308">
        <v>21787</v>
      </c>
    </row>
    <row r="221" spans="1:3">
      <c r="A221" s="317">
        <v>20828</v>
      </c>
      <c r="B221" s="321" t="s">
        <v>328</v>
      </c>
      <c r="C221" s="308">
        <v>236</v>
      </c>
    </row>
    <row r="222" spans="1:3">
      <c r="A222" s="317">
        <v>2082801</v>
      </c>
      <c r="B222" s="321" t="s">
        <v>166</v>
      </c>
      <c r="C222" s="308">
        <v>189</v>
      </c>
    </row>
    <row r="223" spans="1:3">
      <c r="A223" s="317">
        <v>2082802</v>
      </c>
      <c r="B223" s="321" t="s">
        <v>167</v>
      </c>
      <c r="C223" s="308">
        <v>38</v>
      </c>
    </row>
    <row r="224" spans="1:3">
      <c r="A224" s="317">
        <v>2082804</v>
      </c>
      <c r="B224" s="321" t="s">
        <v>329</v>
      </c>
      <c r="C224" s="308">
        <v>8</v>
      </c>
    </row>
    <row r="225" spans="1:3">
      <c r="A225" s="317">
        <v>20830</v>
      </c>
      <c r="B225" s="321" t="s">
        <v>330</v>
      </c>
      <c r="C225" s="308">
        <v>2307</v>
      </c>
    </row>
    <row r="226" spans="1:3">
      <c r="A226" s="317">
        <v>2083099</v>
      </c>
      <c r="B226" s="318" t="s">
        <v>331</v>
      </c>
      <c r="C226" s="308">
        <v>2307</v>
      </c>
    </row>
    <row r="227" spans="1:3">
      <c r="A227" s="317">
        <v>20899</v>
      </c>
      <c r="B227" s="321" t="s">
        <v>332</v>
      </c>
      <c r="C227" s="308">
        <v>756</v>
      </c>
    </row>
    <row r="228" spans="1:3">
      <c r="A228" s="317">
        <v>2089999</v>
      </c>
      <c r="B228" s="321" t="s">
        <v>333</v>
      </c>
      <c r="C228" s="308">
        <v>756</v>
      </c>
    </row>
    <row r="229" spans="1:3">
      <c r="A229" s="317">
        <v>210</v>
      </c>
      <c r="B229" s="321" t="s">
        <v>334</v>
      </c>
      <c r="C229" s="308">
        <v>17420</v>
      </c>
    </row>
    <row r="230" spans="1:3">
      <c r="A230" s="317">
        <v>21001</v>
      </c>
      <c r="B230" s="321" t="s">
        <v>335</v>
      </c>
      <c r="C230" s="308">
        <v>443</v>
      </c>
    </row>
    <row r="231" spans="1:3">
      <c r="A231" s="317">
        <v>2100101</v>
      </c>
      <c r="B231" s="321" t="s">
        <v>166</v>
      </c>
      <c r="C231" s="308">
        <v>397</v>
      </c>
    </row>
    <row r="232" spans="1:3">
      <c r="A232" s="317">
        <v>2100199</v>
      </c>
      <c r="B232" s="321" t="s">
        <v>336</v>
      </c>
      <c r="C232" s="308">
        <v>46</v>
      </c>
    </row>
    <row r="233" spans="1:3">
      <c r="A233" s="317">
        <v>21003</v>
      </c>
      <c r="B233" s="318" t="s">
        <v>337</v>
      </c>
      <c r="C233" s="308">
        <v>725</v>
      </c>
    </row>
    <row r="234" spans="1:3">
      <c r="A234" s="317">
        <v>2100302</v>
      </c>
      <c r="B234" s="321" t="s">
        <v>338</v>
      </c>
      <c r="C234" s="308">
        <v>400</v>
      </c>
    </row>
    <row r="235" spans="1:3">
      <c r="A235" s="317">
        <v>2100399</v>
      </c>
      <c r="B235" s="321" t="s">
        <v>339</v>
      </c>
      <c r="C235" s="308">
        <v>325</v>
      </c>
    </row>
    <row r="236" spans="1:3">
      <c r="A236" s="317">
        <v>21004</v>
      </c>
      <c r="B236" s="318" t="s">
        <v>340</v>
      </c>
      <c r="C236" s="308">
        <v>5976</v>
      </c>
    </row>
    <row r="237" spans="1:3">
      <c r="A237" s="317">
        <v>2100401</v>
      </c>
      <c r="B237" s="321" t="s">
        <v>341</v>
      </c>
      <c r="C237" s="308">
        <v>1269</v>
      </c>
    </row>
    <row r="238" spans="1:3">
      <c r="A238" s="317">
        <v>2100402</v>
      </c>
      <c r="B238" s="318" t="s">
        <v>342</v>
      </c>
      <c r="C238" s="308">
        <v>6</v>
      </c>
    </row>
    <row r="239" spans="1:3">
      <c r="A239" s="317">
        <v>2100403</v>
      </c>
      <c r="B239" s="321" t="s">
        <v>343</v>
      </c>
      <c r="C239" s="308">
        <v>559</v>
      </c>
    </row>
    <row r="240" spans="1:3">
      <c r="A240" s="317">
        <v>2100408</v>
      </c>
      <c r="B240" s="321" t="s">
        <v>344</v>
      </c>
      <c r="C240" s="308">
        <v>4142</v>
      </c>
    </row>
    <row r="241" spans="1:3">
      <c r="A241" s="317">
        <v>21007</v>
      </c>
      <c r="B241" s="318" t="s">
        <v>345</v>
      </c>
      <c r="C241" s="308">
        <v>541</v>
      </c>
    </row>
    <row r="242" spans="1:3">
      <c r="A242" s="317">
        <v>2100717</v>
      </c>
      <c r="B242" s="321" t="s">
        <v>346</v>
      </c>
      <c r="C242" s="308">
        <v>541</v>
      </c>
    </row>
    <row r="243" spans="1:3">
      <c r="A243" s="317">
        <v>21011</v>
      </c>
      <c r="B243" s="321" t="s">
        <v>347</v>
      </c>
      <c r="C243" s="308">
        <v>5181</v>
      </c>
    </row>
    <row r="244" spans="1:3">
      <c r="A244" s="317">
        <v>2101101</v>
      </c>
      <c r="B244" s="318" t="s">
        <v>348</v>
      </c>
      <c r="C244" s="308">
        <v>1329</v>
      </c>
    </row>
    <row r="245" spans="1:3">
      <c r="A245" s="317">
        <v>2101102</v>
      </c>
      <c r="B245" s="321" t="s">
        <v>349</v>
      </c>
      <c r="C245" s="308">
        <v>3852</v>
      </c>
    </row>
    <row r="246" spans="1:3">
      <c r="A246" s="317">
        <v>21013</v>
      </c>
      <c r="B246" s="318" t="s">
        <v>350</v>
      </c>
      <c r="C246" s="308">
        <v>802</v>
      </c>
    </row>
    <row r="247" spans="1:3">
      <c r="A247" s="317">
        <v>2101301</v>
      </c>
      <c r="B247" s="321" t="s">
        <v>351</v>
      </c>
      <c r="C247" s="308">
        <v>605</v>
      </c>
    </row>
    <row r="248" spans="1:3">
      <c r="A248" s="317">
        <v>2101399</v>
      </c>
      <c r="B248" s="321" t="s">
        <v>352</v>
      </c>
      <c r="C248" s="308">
        <v>196</v>
      </c>
    </row>
    <row r="249" spans="1:3">
      <c r="A249" s="317">
        <v>21014</v>
      </c>
      <c r="B249" s="321" t="s">
        <v>353</v>
      </c>
      <c r="C249" s="308">
        <v>86</v>
      </c>
    </row>
    <row r="250" spans="1:3">
      <c r="A250" s="317">
        <v>2101401</v>
      </c>
      <c r="B250" s="321" t="s">
        <v>354</v>
      </c>
      <c r="C250" s="308">
        <v>78</v>
      </c>
    </row>
    <row r="251" spans="1:3">
      <c r="A251" s="317">
        <v>2101499</v>
      </c>
      <c r="B251" s="318" t="s">
        <v>355</v>
      </c>
      <c r="C251" s="308">
        <v>8</v>
      </c>
    </row>
    <row r="252" spans="1:3">
      <c r="A252" s="317">
        <v>21015</v>
      </c>
      <c r="B252" s="321" t="s">
        <v>356</v>
      </c>
      <c r="C252" s="308">
        <v>335</v>
      </c>
    </row>
    <row r="253" spans="1:3">
      <c r="A253" s="317">
        <v>2101501</v>
      </c>
      <c r="B253" s="318" t="s">
        <v>166</v>
      </c>
      <c r="C253" s="308">
        <v>310</v>
      </c>
    </row>
    <row r="254" spans="1:3">
      <c r="A254" s="317">
        <v>2101502</v>
      </c>
      <c r="B254" s="318" t="s">
        <v>167</v>
      </c>
      <c r="C254" s="308">
        <v>25</v>
      </c>
    </row>
    <row r="255" spans="1:3">
      <c r="A255" s="317">
        <v>21017</v>
      </c>
      <c r="B255" s="321" t="s">
        <v>357</v>
      </c>
      <c r="C255" s="308">
        <v>342</v>
      </c>
    </row>
    <row r="256" spans="1:3">
      <c r="A256" s="317">
        <v>2101799</v>
      </c>
      <c r="B256" s="321" t="s">
        <v>358</v>
      </c>
      <c r="C256" s="308">
        <v>342</v>
      </c>
    </row>
    <row r="257" spans="1:3">
      <c r="A257" s="317">
        <v>21019</v>
      </c>
      <c r="B257" s="321" t="s">
        <v>359</v>
      </c>
      <c r="C257" s="308">
        <v>2990</v>
      </c>
    </row>
    <row r="258" spans="1:3">
      <c r="A258" s="317">
        <v>2101999</v>
      </c>
      <c r="B258" s="318" t="s">
        <v>360</v>
      </c>
      <c r="C258" s="308">
        <v>2990</v>
      </c>
    </row>
    <row r="259" spans="1:3">
      <c r="A259" s="317">
        <v>211</v>
      </c>
      <c r="B259" s="321" t="s">
        <v>361</v>
      </c>
      <c r="C259" s="308">
        <v>1893</v>
      </c>
    </row>
    <row r="260" spans="1:3">
      <c r="A260" s="310">
        <v>21101</v>
      </c>
      <c r="B260" s="318" t="s">
        <v>362</v>
      </c>
      <c r="C260" s="308">
        <v>249</v>
      </c>
    </row>
    <row r="261" spans="1:3">
      <c r="A261" s="310">
        <v>2110101</v>
      </c>
      <c r="B261" s="321" t="s">
        <v>166</v>
      </c>
      <c r="C261" s="308">
        <v>14</v>
      </c>
    </row>
    <row r="262" spans="1:3">
      <c r="A262" s="310">
        <v>2110102</v>
      </c>
      <c r="B262" s="321" t="s">
        <v>167</v>
      </c>
      <c r="C262" s="308">
        <v>235</v>
      </c>
    </row>
    <row r="263" spans="1:3">
      <c r="A263" s="310">
        <v>21103</v>
      </c>
      <c r="B263" s="321" t="s">
        <v>363</v>
      </c>
      <c r="C263" s="308">
        <v>1491</v>
      </c>
    </row>
    <row r="264" spans="1:3">
      <c r="A264" s="310">
        <v>2110301</v>
      </c>
      <c r="B264" s="318" t="s">
        <v>364</v>
      </c>
      <c r="C264" s="308">
        <v>1491</v>
      </c>
    </row>
    <row r="265" spans="1:3">
      <c r="A265" s="310">
        <v>21114</v>
      </c>
      <c r="B265" s="321" t="s">
        <v>365</v>
      </c>
      <c r="C265" s="308">
        <v>154</v>
      </c>
    </row>
    <row r="266" spans="1:3">
      <c r="A266" s="310">
        <v>2111450</v>
      </c>
      <c r="B266" s="321" t="s">
        <v>175</v>
      </c>
      <c r="C266" s="308">
        <v>146</v>
      </c>
    </row>
    <row r="267" spans="1:3">
      <c r="A267" s="317">
        <v>2111499</v>
      </c>
      <c r="B267" s="321" t="s">
        <v>366</v>
      </c>
      <c r="C267" s="308">
        <v>8</v>
      </c>
    </row>
    <row r="268" spans="1:3">
      <c r="A268" s="317">
        <v>212</v>
      </c>
      <c r="B268" s="321" t="s">
        <v>367</v>
      </c>
      <c r="C268" s="308">
        <v>7513</v>
      </c>
    </row>
    <row r="269" spans="1:3">
      <c r="A269" s="317">
        <v>21201</v>
      </c>
      <c r="B269" s="321" t="s">
        <v>368</v>
      </c>
      <c r="C269" s="320">
        <v>3295</v>
      </c>
    </row>
    <row r="270" spans="1:3">
      <c r="A270" s="317">
        <v>2120101</v>
      </c>
      <c r="B270" s="321" t="s">
        <v>166</v>
      </c>
      <c r="C270" s="308">
        <v>1281</v>
      </c>
    </row>
    <row r="271" spans="1:3">
      <c r="A271" s="317">
        <v>2120102</v>
      </c>
      <c r="B271" s="318" t="s">
        <v>167</v>
      </c>
      <c r="C271" s="308">
        <v>583</v>
      </c>
    </row>
    <row r="272" spans="1:3">
      <c r="A272" s="317">
        <v>2120104</v>
      </c>
      <c r="B272" s="321" t="s">
        <v>369</v>
      </c>
      <c r="C272" s="308">
        <v>967</v>
      </c>
    </row>
    <row r="273" spans="1:3">
      <c r="A273" s="317">
        <v>2120199</v>
      </c>
      <c r="B273" s="321" t="s">
        <v>370</v>
      </c>
      <c r="C273" s="308">
        <v>464</v>
      </c>
    </row>
    <row r="274" spans="1:3">
      <c r="A274" s="317">
        <v>21203</v>
      </c>
      <c r="B274" s="318" t="s">
        <v>371</v>
      </c>
      <c r="C274" s="308">
        <v>3807</v>
      </c>
    </row>
    <row r="275" spans="1:3">
      <c r="A275" s="317">
        <v>2120303</v>
      </c>
      <c r="B275" s="321" t="s">
        <v>372</v>
      </c>
      <c r="C275" s="308">
        <v>1661</v>
      </c>
    </row>
    <row r="276" spans="1:3">
      <c r="A276" s="317">
        <v>2120399</v>
      </c>
      <c r="B276" s="318" t="s">
        <v>373</v>
      </c>
      <c r="C276" s="308">
        <v>2146</v>
      </c>
    </row>
    <row r="277" spans="1:3">
      <c r="A277" s="317">
        <v>21205</v>
      </c>
      <c r="B277" s="321" t="s">
        <v>374</v>
      </c>
      <c r="C277" s="308">
        <v>411</v>
      </c>
    </row>
    <row r="278" spans="1:3">
      <c r="A278" s="317">
        <v>2120501</v>
      </c>
      <c r="B278" s="321" t="s">
        <v>375</v>
      </c>
      <c r="C278" s="308">
        <v>411</v>
      </c>
    </row>
    <row r="279" spans="1:3">
      <c r="A279" s="317">
        <v>213</v>
      </c>
      <c r="B279" s="318" t="s">
        <v>376</v>
      </c>
      <c r="C279" s="308">
        <v>18778</v>
      </c>
    </row>
    <row r="280" spans="1:3">
      <c r="A280" s="317">
        <v>21301</v>
      </c>
      <c r="B280" s="321" t="s">
        <v>377</v>
      </c>
      <c r="C280" s="308">
        <v>14627</v>
      </c>
    </row>
    <row r="281" spans="1:3">
      <c r="A281" s="317">
        <v>2130101</v>
      </c>
      <c r="B281" s="318" t="s">
        <v>166</v>
      </c>
      <c r="C281" s="308">
        <v>653</v>
      </c>
    </row>
    <row r="282" spans="1:3">
      <c r="A282" s="317">
        <v>2130102</v>
      </c>
      <c r="B282" s="321" t="s">
        <v>167</v>
      </c>
      <c r="C282" s="308">
        <v>55</v>
      </c>
    </row>
    <row r="283" spans="1:3">
      <c r="A283" s="317">
        <v>2130104</v>
      </c>
      <c r="B283" s="321" t="s">
        <v>175</v>
      </c>
      <c r="C283" s="308">
        <v>465</v>
      </c>
    </row>
    <row r="284" spans="1:3">
      <c r="A284" s="317">
        <v>2130106</v>
      </c>
      <c r="B284" s="318" t="s">
        <v>378</v>
      </c>
      <c r="C284" s="308">
        <v>18</v>
      </c>
    </row>
    <row r="285" spans="1:3">
      <c r="A285" s="310">
        <v>2130108</v>
      </c>
      <c r="B285" s="321" t="s">
        <v>379</v>
      </c>
      <c r="C285" s="308">
        <v>57</v>
      </c>
    </row>
    <row r="286" spans="1:3">
      <c r="A286" s="310">
        <v>2130119</v>
      </c>
      <c r="B286" s="318" t="s">
        <v>380</v>
      </c>
      <c r="C286" s="308">
        <v>10</v>
      </c>
    </row>
    <row r="287" spans="1:3">
      <c r="A287" s="310">
        <v>2130122</v>
      </c>
      <c r="B287" s="321" t="s">
        <v>381</v>
      </c>
      <c r="C287" s="308">
        <v>5903</v>
      </c>
    </row>
    <row r="288" spans="1:3">
      <c r="A288" s="310">
        <v>2130153</v>
      </c>
      <c r="B288" s="321" t="s">
        <v>382</v>
      </c>
      <c r="C288" s="308">
        <v>4801</v>
      </c>
    </row>
    <row r="289" spans="1:3">
      <c r="A289" s="310">
        <v>2130199</v>
      </c>
      <c r="B289" s="318" t="s">
        <v>383</v>
      </c>
      <c r="C289" s="308">
        <v>2664</v>
      </c>
    </row>
    <row r="290" spans="1:3">
      <c r="A290" s="310">
        <v>21302</v>
      </c>
      <c r="B290" s="321" t="s">
        <v>384</v>
      </c>
      <c r="C290" s="308">
        <v>84</v>
      </c>
    </row>
    <row r="291" spans="1:3">
      <c r="A291" s="310">
        <v>2130204</v>
      </c>
      <c r="B291" s="318" t="s">
        <v>385</v>
      </c>
      <c r="C291" s="308">
        <v>1</v>
      </c>
    </row>
    <row r="292" spans="1:3">
      <c r="A292" s="310">
        <v>2130205</v>
      </c>
      <c r="B292" s="321" t="s">
        <v>386</v>
      </c>
      <c r="C292" s="308">
        <v>50</v>
      </c>
    </row>
    <row r="293" spans="1:3">
      <c r="A293" s="310">
        <v>2130212</v>
      </c>
      <c r="B293" s="318" t="s">
        <v>387</v>
      </c>
      <c r="C293" s="308">
        <v>6</v>
      </c>
    </row>
    <row r="294" spans="1:3">
      <c r="A294" s="310">
        <v>2130234</v>
      </c>
      <c r="B294" s="318" t="s">
        <v>388</v>
      </c>
      <c r="C294" s="308">
        <v>14</v>
      </c>
    </row>
    <row r="295" spans="1:3">
      <c r="A295" s="310">
        <v>2130299</v>
      </c>
      <c r="B295" s="321" t="s">
        <v>389</v>
      </c>
      <c r="C295" s="308">
        <v>12</v>
      </c>
    </row>
    <row r="296" spans="1:3">
      <c r="A296" s="310">
        <v>21303</v>
      </c>
      <c r="B296" s="321" t="s">
        <v>390</v>
      </c>
      <c r="C296" s="308">
        <v>1377</v>
      </c>
    </row>
    <row r="297" spans="1:3">
      <c r="A297" s="310">
        <v>2130301</v>
      </c>
      <c r="B297" s="321" t="s">
        <v>166</v>
      </c>
      <c r="C297" s="308">
        <v>643</v>
      </c>
    </row>
    <row r="298" spans="1:3">
      <c r="A298" s="310">
        <v>2130302</v>
      </c>
      <c r="B298" s="318" t="s">
        <v>167</v>
      </c>
      <c r="C298" s="308">
        <v>96</v>
      </c>
    </row>
    <row r="299" spans="1:3">
      <c r="A299" s="310">
        <v>2130305</v>
      </c>
      <c r="B299" s="321" t="s">
        <v>391</v>
      </c>
      <c r="C299" s="308">
        <v>10</v>
      </c>
    </row>
    <row r="300" spans="1:3">
      <c r="A300" s="310">
        <v>2130306</v>
      </c>
      <c r="B300" s="321" t="s">
        <v>392</v>
      </c>
      <c r="C300" s="308">
        <v>30</v>
      </c>
    </row>
    <row r="301" spans="1:3">
      <c r="A301" s="310">
        <v>2130316</v>
      </c>
      <c r="B301" s="318" t="s">
        <v>393</v>
      </c>
      <c r="C301" s="308">
        <v>50</v>
      </c>
    </row>
    <row r="302" spans="1:3">
      <c r="A302" s="310">
        <v>2130399</v>
      </c>
      <c r="B302" s="321" t="s">
        <v>394</v>
      </c>
      <c r="C302" s="308">
        <v>548</v>
      </c>
    </row>
    <row r="303" spans="1:3">
      <c r="A303" s="310">
        <v>21305</v>
      </c>
      <c r="B303" s="318" t="s">
        <v>395</v>
      </c>
      <c r="C303" s="308">
        <v>135</v>
      </c>
    </row>
    <row r="304" spans="1:3">
      <c r="A304" s="310">
        <v>2130599</v>
      </c>
      <c r="B304" s="321" t="s">
        <v>396</v>
      </c>
      <c r="C304" s="308">
        <v>135</v>
      </c>
    </row>
    <row r="305" spans="1:3">
      <c r="A305" s="310">
        <v>21308</v>
      </c>
      <c r="B305" s="318" t="s">
        <v>397</v>
      </c>
      <c r="C305" s="308">
        <v>2556</v>
      </c>
    </row>
    <row r="306" spans="1:3">
      <c r="A306" s="310">
        <v>2130803</v>
      </c>
      <c r="B306" s="321" t="s">
        <v>398</v>
      </c>
      <c r="C306" s="308">
        <v>2543</v>
      </c>
    </row>
    <row r="307" spans="1:3">
      <c r="A307" s="310">
        <v>2130804</v>
      </c>
      <c r="B307" s="318" t="s">
        <v>399</v>
      </c>
      <c r="C307" s="308">
        <v>13</v>
      </c>
    </row>
    <row r="308" spans="1:3">
      <c r="A308" s="310">
        <v>214</v>
      </c>
      <c r="B308" s="318" t="s">
        <v>400</v>
      </c>
      <c r="C308" s="308">
        <v>2300</v>
      </c>
    </row>
    <row r="309" spans="1:3">
      <c r="A309" s="310">
        <v>21401</v>
      </c>
      <c r="B309" s="321" t="s">
        <v>401</v>
      </c>
      <c r="C309" s="308">
        <v>2267</v>
      </c>
    </row>
    <row r="310" spans="1:3">
      <c r="A310" s="310">
        <v>2140101</v>
      </c>
      <c r="B310" s="321" t="s">
        <v>166</v>
      </c>
      <c r="C310" s="308">
        <v>1150</v>
      </c>
    </row>
    <row r="311" spans="1:3">
      <c r="A311" s="310">
        <v>2140102</v>
      </c>
      <c r="B311" s="321" t="s">
        <v>167</v>
      </c>
      <c r="C311" s="308">
        <v>270</v>
      </c>
    </row>
    <row r="312" spans="1:3">
      <c r="A312" s="310">
        <v>2140104</v>
      </c>
      <c r="B312" s="321" t="s">
        <v>402</v>
      </c>
      <c r="C312" s="308">
        <v>833</v>
      </c>
    </row>
    <row r="313" spans="1:3">
      <c r="A313" s="310">
        <v>2140106</v>
      </c>
      <c r="B313" s="318" t="s">
        <v>403</v>
      </c>
      <c r="C313" s="308">
        <v>13</v>
      </c>
    </row>
    <row r="314" spans="1:3">
      <c r="A314" s="310">
        <v>2140199</v>
      </c>
      <c r="B314" s="321" t="s">
        <v>404</v>
      </c>
      <c r="C314" s="308">
        <v>2</v>
      </c>
    </row>
    <row r="315" spans="1:3">
      <c r="A315" s="310">
        <v>21499</v>
      </c>
      <c r="B315" s="318" t="s">
        <v>405</v>
      </c>
      <c r="C315" s="308">
        <v>33</v>
      </c>
    </row>
    <row r="316" spans="1:3">
      <c r="A316" s="310">
        <v>2149999</v>
      </c>
      <c r="B316" s="321" t="s">
        <v>406</v>
      </c>
      <c r="C316" s="308">
        <v>33</v>
      </c>
    </row>
    <row r="317" spans="1:3">
      <c r="A317" s="310">
        <v>215</v>
      </c>
      <c r="B317" s="318" t="s">
        <v>407</v>
      </c>
      <c r="C317" s="308">
        <v>1609</v>
      </c>
    </row>
    <row r="318" spans="1:3">
      <c r="A318" s="310">
        <v>21501</v>
      </c>
      <c r="B318" s="318" t="s">
        <v>408</v>
      </c>
      <c r="C318" s="308">
        <v>125</v>
      </c>
    </row>
    <row r="319" spans="1:3">
      <c r="A319" s="310">
        <v>2150101</v>
      </c>
      <c r="B319" s="321" t="s">
        <v>166</v>
      </c>
      <c r="C319" s="308">
        <v>125</v>
      </c>
    </row>
    <row r="320" spans="1:3">
      <c r="A320" s="310">
        <v>21502</v>
      </c>
      <c r="B320" s="321" t="s">
        <v>409</v>
      </c>
      <c r="C320" s="308">
        <v>132</v>
      </c>
    </row>
    <row r="321" spans="1:3">
      <c r="A321" s="310">
        <v>2150299</v>
      </c>
      <c r="B321" s="321" t="s">
        <v>410</v>
      </c>
      <c r="C321" s="308">
        <v>132</v>
      </c>
    </row>
    <row r="322" spans="1:3">
      <c r="A322" s="310">
        <v>21505</v>
      </c>
      <c r="B322" s="321" t="s">
        <v>411</v>
      </c>
      <c r="C322" s="308">
        <v>420</v>
      </c>
    </row>
    <row r="323" spans="1:3">
      <c r="A323" s="310">
        <v>2150501</v>
      </c>
      <c r="B323" s="321" t="s">
        <v>166</v>
      </c>
      <c r="C323" s="308">
        <v>364</v>
      </c>
    </row>
    <row r="324" spans="1:3">
      <c r="A324" s="310">
        <v>2150502</v>
      </c>
      <c r="B324" s="321" t="s">
        <v>167</v>
      </c>
      <c r="C324" s="308">
        <v>15</v>
      </c>
    </row>
    <row r="325" spans="1:3">
      <c r="A325" s="310">
        <v>2150550</v>
      </c>
      <c r="B325" s="321" t="s">
        <v>175</v>
      </c>
      <c r="C325" s="308">
        <v>29</v>
      </c>
    </row>
    <row r="326" spans="1:3">
      <c r="A326" s="310">
        <v>2150599</v>
      </c>
      <c r="B326" s="318" t="s">
        <v>412</v>
      </c>
      <c r="C326" s="308">
        <v>13</v>
      </c>
    </row>
    <row r="327" spans="1:3">
      <c r="A327" s="310">
        <v>21507</v>
      </c>
      <c r="B327" s="321" t="s">
        <v>413</v>
      </c>
      <c r="C327" s="308">
        <v>933</v>
      </c>
    </row>
    <row r="328" spans="1:3">
      <c r="A328" s="310">
        <v>2150701</v>
      </c>
      <c r="B328" s="321" t="s">
        <v>166</v>
      </c>
      <c r="C328" s="308">
        <v>236</v>
      </c>
    </row>
    <row r="329" spans="1:3">
      <c r="A329" s="310">
        <v>2150702</v>
      </c>
      <c r="B329" s="318" t="s">
        <v>167</v>
      </c>
      <c r="C329" s="308">
        <v>697</v>
      </c>
    </row>
    <row r="330" spans="1:3">
      <c r="A330" s="310">
        <v>216</v>
      </c>
      <c r="B330" s="321" t="s">
        <v>414</v>
      </c>
      <c r="C330" s="308">
        <v>2054</v>
      </c>
    </row>
    <row r="331" spans="1:3">
      <c r="A331" s="310">
        <v>21602</v>
      </c>
      <c r="B331" s="321" t="s">
        <v>415</v>
      </c>
      <c r="C331" s="308">
        <v>1914</v>
      </c>
    </row>
    <row r="332" spans="1:3">
      <c r="A332" s="310">
        <v>2160250</v>
      </c>
      <c r="B332" s="321" t="s">
        <v>175</v>
      </c>
      <c r="C332" s="308">
        <v>520</v>
      </c>
    </row>
    <row r="333" spans="1:3">
      <c r="A333" s="310">
        <v>2160299</v>
      </c>
      <c r="B333" s="318" t="s">
        <v>416</v>
      </c>
      <c r="C333" s="308">
        <v>1394</v>
      </c>
    </row>
    <row r="334" spans="1:3">
      <c r="A334" s="310">
        <v>21699</v>
      </c>
      <c r="B334" s="321" t="s">
        <v>417</v>
      </c>
      <c r="C334" s="308">
        <v>140</v>
      </c>
    </row>
    <row r="335" spans="1:3">
      <c r="A335" s="310">
        <v>2169999</v>
      </c>
      <c r="B335" s="321" t="s">
        <v>418</v>
      </c>
      <c r="C335" s="308">
        <v>140</v>
      </c>
    </row>
    <row r="336" spans="1:3">
      <c r="A336" s="310">
        <v>217</v>
      </c>
      <c r="B336" s="321" t="s">
        <v>419</v>
      </c>
      <c r="C336" s="308">
        <v>250</v>
      </c>
    </row>
    <row r="337" spans="1:3">
      <c r="A337" s="310">
        <v>21701</v>
      </c>
      <c r="B337" s="318" t="s">
        <v>420</v>
      </c>
      <c r="C337" s="308">
        <v>250</v>
      </c>
    </row>
    <row r="338" spans="1:3">
      <c r="A338" s="310">
        <v>2170102</v>
      </c>
      <c r="B338" s="321" t="s">
        <v>167</v>
      </c>
      <c r="C338" s="308">
        <v>250</v>
      </c>
    </row>
    <row r="339" spans="1:3">
      <c r="A339" s="310">
        <v>219</v>
      </c>
      <c r="B339" s="318" t="s">
        <v>421</v>
      </c>
      <c r="C339" s="308">
        <v>311</v>
      </c>
    </row>
    <row r="340" spans="1:3">
      <c r="A340" s="310">
        <v>21999</v>
      </c>
      <c r="B340" s="321" t="s">
        <v>422</v>
      </c>
      <c r="C340" s="308">
        <v>311</v>
      </c>
    </row>
    <row r="341" spans="1:3">
      <c r="A341" s="310">
        <v>220</v>
      </c>
      <c r="B341" s="321" t="s">
        <v>423</v>
      </c>
      <c r="C341" s="308">
        <v>885</v>
      </c>
    </row>
    <row r="342" spans="1:3">
      <c r="A342" s="310">
        <v>22001</v>
      </c>
      <c r="B342" s="318" t="s">
        <v>424</v>
      </c>
      <c r="C342" s="308">
        <v>863</v>
      </c>
    </row>
    <row r="343" spans="1:3">
      <c r="A343" s="310">
        <v>2200101</v>
      </c>
      <c r="B343" s="321" t="s">
        <v>166</v>
      </c>
      <c r="C343" s="308">
        <v>215</v>
      </c>
    </row>
    <row r="344" spans="1:3">
      <c r="A344" s="310">
        <v>2200102</v>
      </c>
      <c r="B344" s="318" t="s">
        <v>167</v>
      </c>
      <c r="C344" s="308">
        <v>240</v>
      </c>
    </row>
    <row r="345" spans="1:3">
      <c r="A345" s="310">
        <v>2200106</v>
      </c>
      <c r="B345" s="318" t="s">
        <v>425</v>
      </c>
      <c r="C345" s="308">
        <v>200</v>
      </c>
    </row>
    <row r="346" spans="1:3">
      <c r="A346" s="310">
        <v>2200150</v>
      </c>
      <c r="B346" s="321" t="s">
        <v>175</v>
      </c>
      <c r="C346" s="308">
        <v>208</v>
      </c>
    </row>
    <row r="347" spans="1:3">
      <c r="A347" s="310">
        <v>22005</v>
      </c>
      <c r="B347" s="321" t="s">
        <v>426</v>
      </c>
      <c r="C347" s="308">
        <v>23</v>
      </c>
    </row>
    <row r="348" spans="1:3">
      <c r="A348" s="310">
        <v>2200506</v>
      </c>
      <c r="B348" s="321" t="s">
        <v>427</v>
      </c>
      <c r="C348" s="308">
        <v>23</v>
      </c>
    </row>
    <row r="349" spans="1:3">
      <c r="A349" s="310">
        <v>221</v>
      </c>
      <c r="B349" s="321" t="s">
        <v>428</v>
      </c>
      <c r="C349" s="308">
        <v>19154</v>
      </c>
    </row>
    <row r="350" spans="1:3">
      <c r="A350" s="310">
        <v>22101</v>
      </c>
      <c r="B350" s="321" t="s">
        <v>429</v>
      </c>
      <c r="C350" s="308">
        <v>9757</v>
      </c>
    </row>
    <row r="351" spans="1:3">
      <c r="A351" s="310">
        <v>2210103</v>
      </c>
      <c r="B351" s="318" t="s">
        <v>430</v>
      </c>
      <c r="C351" s="308">
        <v>8183</v>
      </c>
    </row>
    <row r="352" spans="1:3">
      <c r="A352" s="310">
        <v>2210105</v>
      </c>
      <c r="B352" s="321" t="s">
        <v>431</v>
      </c>
      <c r="C352" s="308">
        <v>34</v>
      </c>
    </row>
    <row r="353" spans="1:3">
      <c r="A353" s="310">
        <v>2210108</v>
      </c>
      <c r="B353" s="321" t="s">
        <v>432</v>
      </c>
      <c r="C353" s="308">
        <v>1000</v>
      </c>
    </row>
    <row r="354" spans="1:3">
      <c r="A354" s="310">
        <v>2210111</v>
      </c>
      <c r="B354" s="318" t="s">
        <v>433</v>
      </c>
      <c r="C354" s="308">
        <v>335</v>
      </c>
    </row>
    <row r="355" spans="1:3">
      <c r="A355" s="310">
        <v>2210199</v>
      </c>
      <c r="B355" s="318" t="s">
        <v>434</v>
      </c>
      <c r="C355" s="308">
        <v>205</v>
      </c>
    </row>
    <row r="356" spans="1:3">
      <c r="A356" s="310">
        <v>22102</v>
      </c>
      <c r="B356" s="321" t="s">
        <v>435</v>
      </c>
      <c r="C356" s="308">
        <v>9397</v>
      </c>
    </row>
    <row r="357" spans="1:3">
      <c r="A357" s="310">
        <v>2210201</v>
      </c>
      <c r="B357" s="318" t="s">
        <v>436</v>
      </c>
      <c r="C357" s="308">
        <v>9397</v>
      </c>
    </row>
    <row r="358" spans="1:3">
      <c r="A358" s="310">
        <v>222</v>
      </c>
      <c r="B358" s="321" t="s">
        <v>437</v>
      </c>
      <c r="C358" s="308">
        <v>2917</v>
      </c>
    </row>
    <row r="359" spans="1:3">
      <c r="A359" s="310">
        <v>22201</v>
      </c>
      <c r="B359" s="321" t="s">
        <v>438</v>
      </c>
      <c r="C359" s="308">
        <v>2917</v>
      </c>
    </row>
    <row r="360" spans="1:3">
      <c r="A360" s="310">
        <v>2220101</v>
      </c>
      <c r="B360" s="321" t="s">
        <v>166</v>
      </c>
      <c r="C360" s="319">
        <v>1591</v>
      </c>
    </row>
    <row r="361" spans="1:3">
      <c r="A361" s="310">
        <v>2220102</v>
      </c>
      <c r="B361" s="321" t="s">
        <v>167</v>
      </c>
      <c r="C361" s="308">
        <v>5</v>
      </c>
    </row>
    <row r="362" spans="1:3">
      <c r="A362" s="310">
        <v>2220115</v>
      </c>
      <c r="B362" s="318" t="s">
        <v>439</v>
      </c>
      <c r="C362" s="320">
        <v>372</v>
      </c>
    </row>
    <row r="363" spans="1:3">
      <c r="A363" s="310">
        <v>2220199</v>
      </c>
      <c r="B363" s="321" t="s">
        <v>440</v>
      </c>
      <c r="C363" s="308">
        <v>950</v>
      </c>
    </row>
    <row r="364" spans="1:3">
      <c r="A364" s="310">
        <v>224</v>
      </c>
      <c r="B364" s="321" t="s">
        <v>441</v>
      </c>
      <c r="C364" s="308">
        <v>2275</v>
      </c>
    </row>
    <row r="365" spans="1:3">
      <c r="A365" s="310">
        <v>22401</v>
      </c>
      <c r="B365" s="318" t="s">
        <v>442</v>
      </c>
      <c r="C365" s="308">
        <v>716</v>
      </c>
    </row>
    <row r="366" spans="1:3">
      <c r="A366" s="310">
        <v>2240101</v>
      </c>
      <c r="B366" s="318" t="s">
        <v>166</v>
      </c>
      <c r="C366" s="308">
        <v>552</v>
      </c>
    </row>
    <row r="367" spans="1:3">
      <c r="A367" s="310">
        <v>2240102</v>
      </c>
      <c r="B367" s="321" t="s">
        <v>167</v>
      </c>
      <c r="C367" s="308">
        <v>149</v>
      </c>
    </row>
    <row r="368" spans="1:3">
      <c r="A368" s="310">
        <v>2240109</v>
      </c>
      <c r="B368" s="321" t="s">
        <v>443</v>
      </c>
      <c r="C368" s="308">
        <v>1</v>
      </c>
    </row>
    <row r="369" spans="1:3">
      <c r="A369" s="310">
        <v>2240199</v>
      </c>
      <c r="B369" s="321" t="s">
        <v>444</v>
      </c>
      <c r="C369" s="308">
        <v>14</v>
      </c>
    </row>
    <row r="370" spans="1:3">
      <c r="A370" s="310">
        <v>22402</v>
      </c>
      <c r="B370" s="318" t="s">
        <v>445</v>
      </c>
      <c r="C370" s="308">
        <v>1560</v>
      </c>
    </row>
    <row r="371" spans="1:3">
      <c r="A371" s="310">
        <v>2240202</v>
      </c>
      <c r="B371" s="321" t="s">
        <v>167</v>
      </c>
      <c r="C371" s="308">
        <v>1560</v>
      </c>
    </row>
    <row r="372" spans="1:3">
      <c r="A372" s="310">
        <v>229</v>
      </c>
      <c r="B372" s="318" t="s">
        <v>446</v>
      </c>
      <c r="C372" s="308">
        <v>100</v>
      </c>
    </row>
    <row r="373" spans="1:3">
      <c r="A373" s="310">
        <v>22999</v>
      </c>
      <c r="B373" s="321" t="s">
        <v>422</v>
      </c>
      <c r="C373" s="308">
        <v>100</v>
      </c>
    </row>
    <row r="374" spans="1:3">
      <c r="A374" s="310">
        <v>2299999</v>
      </c>
      <c r="B374" s="318" t="s">
        <v>447</v>
      </c>
      <c r="C374" s="308">
        <v>100</v>
      </c>
    </row>
    <row r="375" spans="1:3">
      <c r="A375" s="310">
        <v>232</v>
      </c>
      <c r="B375" s="318" t="s">
        <v>448</v>
      </c>
      <c r="C375" s="308">
        <v>6757</v>
      </c>
    </row>
    <row r="376" spans="1:3">
      <c r="A376" s="310">
        <v>23203</v>
      </c>
      <c r="B376" s="321" t="s">
        <v>449</v>
      </c>
      <c r="C376" s="308">
        <v>6757</v>
      </c>
    </row>
    <row r="377" spans="1:3">
      <c r="A377" s="310">
        <v>2320301</v>
      </c>
      <c r="B377" s="321" t="s">
        <v>450</v>
      </c>
      <c r="C377" s="308">
        <v>6741</v>
      </c>
    </row>
    <row r="378" spans="1:3">
      <c r="A378" s="310">
        <v>2320303</v>
      </c>
      <c r="B378" s="318" t="s">
        <v>451</v>
      </c>
      <c r="C378" s="308">
        <v>15</v>
      </c>
    </row>
  </sheetData>
  <autoFilter xmlns:etc="http://www.wps.cn/officeDocument/2017/etCustomData" ref="A4:C378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topLeftCell="A3" workbookViewId="0">
      <selection activeCell="G30" sqref="G30"/>
    </sheetView>
  </sheetViews>
  <sheetFormatPr defaultColWidth="9" defaultRowHeight="14.25" outlineLevelCol="3"/>
  <cols>
    <col min="1" max="1" width="10.5" customWidth="1"/>
    <col min="2" max="2" width="41.25" customWidth="1"/>
    <col min="3" max="3" width="10.875" customWidth="1"/>
    <col min="5" max="5" width="35" customWidth="1"/>
    <col min="8" max="8" width="10.75" customWidth="1"/>
    <col min="9" max="9" width="13.25" customWidth="1"/>
  </cols>
  <sheetData>
    <row r="1" spans="1:4">
      <c r="A1" s="69" t="s">
        <v>14</v>
      </c>
    </row>
    <row r="2" s="303" customFormat="1" ht="20.25" spans="1:4">
      <c r="A2" s="304" t="s">
        <v>452</v>
      </c>
      <c r="B2" s="304"/>
      <c r="C2" s="304"/>
      <c r="D2" s="304"/>
    </row>
    <row r="4" spans="1:4">
      <c r="A4" s="305" t="s">
        <v>160</v>
      </c>
      <c r="B4" s="305" t="s">
        <v>161</v>
      </c>
      <c r="C4" s="305" t="s">
        <v>162</v>
      </c>
      <c r="D4" s="305" t="s">
        <v>453</v>
      </c>
    </row>
    <row r="5" customHeight="1" spans="1:4">
      <c r="A5" s="306" t="s">
        <v>454</v>
      </c>
      <c r="B5" s="307" t="s">
        <v>455</v>
      </c>
      <c r="C5" s="308">
        <f>SUM(C6,C11,C22,C30,C37,C41,C44,C48,C53,C59,C63,C68)</f>
        <v>310966</v>
      </c>
      <c r="D5" s="309"/>
    </row>
    <row r="6" spans="1:4">
      <c r="A6" s="310">
        <v>501</v>
      </c>
      <c r="B6" s="311" t="s">
        <v>456</v>
      </c>
      <c r="C6" s="308">
        <f>SUM(C7:C10)</f>
        <v>27032</v>
      </c>
      <c r="D6" s="309"/>
    </row>
    <row r="7" spans="1:4">
      <c r="A7" s="310">
        <v>50101</v>
      </c>
      <c r="B7" s="310" t="s">
        <v>457</v>
      </c>
      <c r="C7" s="308">
        <v>10407</v>
      </c>
      <c r="D7" s="309"/>
    </row>
    <row r="8" spans="1:4">
      <c r="A8" s="310">
        <v>50102</v>
      </c>
      <c r="B8" s="310" t="s">
        <v>458</v>
      </c>
      <c r="C8" s="308">
        <v>8710</v>
      </c>
      <c r="D8" s="309"/>
    </row>
    <row r="9" spans="1:4">
      <c r="A9" s="310">
        <v>50103</v>
      </c>
      <c r="B9" s="310" t="s">
        <v>459</v>
      </c>
      <c r="C9" s="308">
        <v>1864</v>
      </c>
      <c r="D9" s="309"/>
    </row>
    <row r="10" spans="1:4">
      <c r="A10" s="310">
        <v>50199</v>
      </c>
      <c r="B10" s="310" t="s">
        <v>460</v>
      </c>
      <c r="C10" s="308">
        <v>6051</v>
      </c>
      <c r="D10" s="309"/>
    </row>
    <row r="11" spans="1:4">
      <c r="A11" s="310">
        <v>502</v>
      </c>
      <c r="B11" s="311" t="s">
        <v>461</v>
      </c>
      <c r="C11" s="308">
        <f>SUM(C12:C21)</f>
        <v>28242</v>
      </c>
      <c r="D11" s="309"/>
    </row>
    <row r="12" spans="1:4">
      <c r="A12" s="310">
        <v>50201</v>
      </c>
      <c r="B12" s="310" t="s">
        <v>462</v>
      </c>
      <c r="C12" s="308">
        <v>6187</v>
      </c>
      <c r="D12" s="309"/>
    </row>
    <row r="13" spans="1:4">
      <c r="A13" s="310">
        <v>50202</v>
      </c>
      <c r="B13" s="310" t="s">
        <v>463</v>
      </c>
      <c r="C13" s="312">
        <v>123</v>
      </c>
      <c r="D13" s="309"/>
    </row>
    <row r="14" spans="1:4">
      <c r="A14" s="310">
        <v>50203</v>
      </c>
      <c r="B14" s="310" t="s">
        <v>464</v>
      </c>
      <c r="C14" s="312">
        <v>189</v>
      </c>
      <c r="D14" s="309"/>
    </row>
    <row r="15" spans="1:4">
      <c r="A15" s="310">
        <v>50204</v>
      </c>
      <c r="B15" s="310" t="s">
        <v>465</v>
      </c>
      <c r="C15" s="312">
        <v>102</v>
      </c>
      <c r="D15" s="309"/>
    </row>
    <row r="16" spans="1:4">
      <c r="A16" s="310">
        <v>50205</v>
      </c>
      <c r="B16" s="310" t="s">
        <v>466</v>
      </c>
      <c r="C16" s="308">
        <v>7588</v>
      </c>
      <c r="D16" s="309"/>
    </row>
    <row r="17" spans="1:4">
      <c r="A17" s="310">
        <v>50206</v>
      </c>
      <c r="B17" s="310" t="s">
        <v>467</v>
      </c>
      <c r="C17" s="312">
        <v>0</v>
      </c>
      <c r="D17" s="309"/>
    </row>
    <row r="18" spans="1:4">
      <c r="A18" s="310">
        <v>50207</v>
      </c>
      <c r="B18" s="310" t="s">
        <v>468</v>
      </c>
      <c r="C18" s="312">
        <v>8</v>
      </c>
      <c r="D18" s="309"/>
    </row>
    <row r="19" spans="1:4">
      <c r="A19" s="310">
        <v>50208</v>
      </c>
      <c r="B19" s="310" t="s">
        <v>469</v>
      </c>
      <c r="C19" s="312">
        <v>64</v>
      </c>
      <c r="D19" s="309"/>
    </row>
    <row r="20" spans="1:4">
      <c r="A20" s="310">
        <v>50209</v>
      </c>
      <c r="B20" s="310" t="s">
        <v>470</v>
      </c>
      <c r="C20" s="312">
        <v>279</v>
      </c>
      <c r="D20" s="309"/>
    </row>
    <row r="21" spans="1:4">
      <c r="A21" s="310">
        <v>50299</v>
      </c>
      <c r="B21" s="310" t="s">
        <v>471</v>
      </c>
      <c r="C21" s="308">
        <v>13702</v>
      </c>
      <c r="D21" s="309"/>
    </row>
    <row r="22" spans="1:4">
      <c r="A22" s="310">
        <v>503</v>
      </c>
      <c r="B22" s="311" t="s">
        <v>472</v>
      </c>
      <c r="C22" s="308">
        <v>39104</v>
      </c>
      <c r="D22" s="309"/>
    </row>
    <row r="23" spans="1:4">
      <c r="A23" s="310">
        <v>50301</v>
      </c>
      <c r="B23" s="310" t="s">
        <v>473</v>
      </c>
      <c r="C23" s="308"/>
      <c r="D23" s="309"/>
    </row>
    <row r="24" spans="1:4">
      <c r="A24" s="310">
        <v>50302</v>
      </c>
      <c r="B24" s="310" t="s">
        <v>474</v>
      </c>
      <c r="C24" s="308">
        <v>26555</v>
      </c>
      <c r="D24" s="309"/>
    </row>
    <row r="25" spans="1:4">
      <c r="A25" s="310">
        <v>50303</v>
      </c>
      <c r="B25" s="310" t="s">
        <v>475</v>
      </c>
      <c r="C25" s="308"/>
      <c r="D25" s="309"/>
    </row>
    <row r="26" spans="1:4">
      <c r="A26" s="310">
        <v>50305</v>
      </c>
      <c r="B26" s="310" t="s">
        <v>476</v>
      </c>
      <c r="C26" s="308">
        <v>5390</v>
      </c>
      <c r="D26" s="309"/>
    </row>
    <row r="27" spans="1:4">
      <c r="A27" s="310">
        <v>50306</v>
      </c>
      <c r="B27" s="310" t="s">
        <v>477</v>
      </c>
      <c r="C27" s="312">
        <v>65</v>
      </c>
      <c r="D27" s="309"/>
    </row>
    <row r="28" spans="1:4">
      <c r="A28" s="310">
        <v>50307</v>
      </c>
      <c r="B28" s="310" t="s">
        <v>478</v>
      </c>
      <c r="C28" s="308">
        <v>50</v>
      </c>
      <c r="D28" s="309"/>
    </row>
    <row r="29" spans="1:4">
      <c r="A29" s="310">
        <v>50399</v>
      </c>
      <c r="B29" s="310" t="s">
        <v>479</v>
      </c>
      <c r="C29" s="308">
        <v>7044</v>
      </c>
      <c r="D29" s="309"/>
    </row>
    <row r="30" spans="1:4">
      <c r="A30" s="310">
        <v>504</v>
      </c>
      <c r="B30" s="311" t="s">
        <v>480</v>
      </c>
      <c r="C30" s="308">
        <v>0</v>
      </c>
      <c r="D30" s="309"/>
    </row>
    <row r="31" spans="1:4">
      <c r="A31" s="310">
        <v>50401</v>
      </c>
      <c r="B31" s="310" t="s">
        <v>473</v>
      </c>
      <c r="C31" s="308"/>
      <c r="D31" s="309"/>
    </row>
    <row r="32" spans="1:4">
      <c r="A32" s="310">
        <v>50402</v>
      </c>
      <c r="B32" s="310" t="s">
        <v>474</v>
      </c>
      <c r="C32" s="308"/>
      <c r="D32" s="309"/>
    </row>
    <row r="33" spans="1:4">
      <c r="A33" s="310">
        <v>50403</v>
      </c>
      <c r="B33" s="310" t="s">
        <v>475</v>
      </c>
      <c r="C33" s="308"/>
      <c r="D33" s="309"/>
    </row>
    <row r="34" spans="1:4">
      <c r="A34" s="310">
        <v>50404</v>
      </c>
      <c r="B34" s="310" t="s">
        <v>477</v>
      </c>
      <c r="C34" s="308"/>
      <c r="D34" s="309"/>
    </row>
    <row r="35" spans="1:4">
      <c r="A35" s="310">
        <v>50405</v>
      </c>
      <c r="B35" s="310" t="s">
        <v>478</v>
      </c>
      <c r="C35" s="308"/>
      <c r="D35" s="309"/>
    </row>
    <row r="36" spans="1:4">
      <c r="A36" s="310">
        <v>50499</v>
      </c>
      <c r="B36" s="310" t="s">
        <v>479</v>
      </c>
      <c r="C36" s="312"/>
      <c r="D36" s="309"/>
    </row>
    <row r="37" spans="1:4">
      <c r="A37" s="310">
        <v>505</v>
      </c>
      <c r="B37" s="311" t="s">
        <v>481</v>
      </c>
      <c r="C37" s="308">
        <f>C38+C39</f>
        <v>114951</v>
      </c>
      <c r="D37" s="309"/>
    </row>
    <row r="38" spans="1:4">
      <c r="A38" s="310">
        <v>50501</v>
      </c>
      <c r="B38" s="310" t="s">
        <v>482</v>
      </c>
      <c r="C38" s="308">
        <v>94601</v>
      </c>
      <c r="D38" s="309"/>
    </row>
    <row r="39" spans="1:4">
      <c r="A39" s="310">
        <v>50502</v>
      </c>
      <c r="B39" s="310" t="s">
        <v>483</v>
      </c>
      <c r="C39" s="308">
        <v>20350</v>
      </c>
      <c r="D39" s="309"/>
    </row>
    <row r="40" spans="1:4">
      <c r="A40" s="310">
        <v>50599</v>
      </c>
      <c r="B40" s="310" t="s">
        <v>484</v>
      </c>
      <c r="C40" s="308"/>
      <c r="D40" s="309"/>
    </row>
    <row r="41" spans="1:4">
      <c r="A41" s="310">
        <v>506</v>
      </c>
      <c r="B41" s="311" t="s">
        <v>485</v>
      </c>
      <c r="C41" s="308">
        <v>2298</v>
      </c>
      <c r="D41" s="309"/>
    </row>
    <row r="42" spans="1:4">
      <c r="A42" s="310">
        <v>50601</v>
      </c>
      <c r="B42" s="310" t="s">
        <v>486</v>
      </c>
      <c r="C42" s="308">
        <v>2298</v>
      </c>
      <c r="D42" s="309"/>
    </row>
    <row r="43" spans="1:4">
      <c r="A43" s="310">
        <v>50602</v>
      </c>
      <c r="B43" s="310" t="s">
        <v>487</v>
      </c>
      <c r="C43" s="308"/>
      <c r="D43" s="309"/>
    </row>
    <row r="44" spans="1:4">
      <c r="A44" s="310">
        <v>507</v>
      </c>
      <c r="B44" s="311" t="s">
        <v>488</v>
      </c>
      <c r="C44" s="308">
        <v>2494</v>
      </c>
      <c r="D44" s="309"/>
    </row>
    <row r="45" spans="1:4">
      <c r="A45" s="310">
        <v>50701</v>
      </c>
      <c r="B45" s="310" t="s">
        <v>489</v>
      </c>
      <c r="C45" s="312">
        <v>33</v>
      </c>
      <c r="D45" s="309"/>
    </row>
    <row r="46" spans="1:4">
      <c r="A46" s="310">
        <v>50702</v>
      </c>
      <c r="B46" s="310" t="s">
        <v>490</v>
      </c>
      <c r="C46" s="308"/>
      <c r="D46" s="309"/>
    </row>
    <row r="47" spans="1:4">
      <c r="A47" s="310">
        <v>50799</v>
      </c>
      <c r="B47" s="310" t="s">
        <v>491</v>
      </c>
      <c r="C47" s="308">
        <v>2461</v>
      </c>
      <c r="D47" s="309"/>
    </row>
    <row r="48" spans="1:4">
      <c r="A48" s="310">
        <v>508</v>
      </c>
      <c r="B48" s="311" t="s">
        <v>492</v>
      </c>
      <c r="C48" s="308">
        <v>0</v>
      </c>
      <c r="D48" s="309"/>
    </row>
    <row r="49" spans="1:4">
      <c r="A49" s="310">
        <v>50803</v>
      </c>
      <c r="B49" s="310" t="s">
        <v>493</v>
      </c>
      <c r="C49" s="308"/>
      <c r="D49" s="309"/>
    </row>
    <row r="50" spans="1:4">
      <c r="A50" s="310">
        <v>50804</v>
      </c>
      <c r="B50" s="310" t="s">
        <v>494</v>
      </c>
      <c r="C50" s="308"/>
      <c r="D50" s="309"/>
    </row>
    <row r="51" spans="1:4">
      <c r="A51" s="310">
        <v>50805</v>
      </c>
      <c r="B51" s="310" t="s">
        <v>495</v>
      </c>
      <c r="C51" s="308"/>
      <c r="D51" s="309"/>
    </row>
    <row r="52" spans="1:4">
      <c r="A52" s="310">
        <v>50899</v>
      </c>
      <c r="B52" s="310" t="s">
        <v>496</v>
      </c>
      <c r="C52" s="308"/>
      <c r="D52" s="309"/>
    </row>
    <row r="53" spans="1:4">
      <c r="A53" s="310">
        <v>509</v>
      </c>
      <c r="B53" s="311" t="s">
        <v>497</v>
      </c>
      <c r="C53" s="308">
        <v>51477</v>
      </c>
      <c r="D53" s="309"/>
    </row>
    <row r="54" spans="1:4">
      <c r="A54" s="310">
        <v>50901</v>
      </c>
      <c r="B54" s="310" t="s">
        <v>498</v>
      </c>
      <c r="C54" s="308">
        <v>22191</v>
      </c>
      <c r="D54" s="309"/>
    </row>
    <row r="55" spans="1:4">
      <c r="A55" s="310">
        <v>50902</v>
      </c>
      <c r="B55" s="310" t="s">
        <v>499</v>
      </c>
      <c r="C55" s="312">
        <v>385</v>
      </c>
      <c r="D55" s="309"/>
    </row>
    <row r="56" spans="1:4">
      <c r="A56" s="310">
        <v>50903</v>
      </c>
      <c r="B56" s="310" t="s">
        <v>500</v>
      </c>
      <c r="C56" s="312">
        <v>2964</v>
      </c>
      <c r="D56" s="309"/>
    </row>
    <row r="57" spans="1:4">
      <c r="A57" s="310">
        <v>50905</v>
      </c>
      <c r="B57" s="310" t="s">
        <v>501</v>
      </c>
      <c r="C57" s="308">
        <v>5637</v>
      </c>
      <c r="D57" s="309"/>
    </row>
    <row r="58" spans="1:4">
      <c r="A58" s="310">
        <v>50999</v>
      </c>
      <c r="B58" s="310" t="s">
        <v>502</v>
      </c>
      <c r="C58" s="308">
        <v>20300</v>
      </c>
      <c r="D58" s="309"/>
    </row>
    <row r="59" spans="1:4">
      <c r="A59" s="310">
        <v>510</v>
      </c>
      <c r="B59" s="311" t="s">
        <v>503</v>
      </c>
      <c r="C59" s="313">
        <v>38054</v>
      </c>
      <c r="D59" s="309"/>
    </row>
    <row r="60" spans="1:4">
      <c r="A60" s="310">
        <v>51002</v>
      </c>
      <c r="B60" s="310" t="s">
        <v>504</v>
      </c>
      <c r="C60" s="308">
        <v>38054</v>
      </c>
      <c r="D60" s="309"/>
    </row>
    <row r="61" spans="1:4">
      <c r="A61" s="310">
        <v>51003</v>
      </c>
      <c r="B61" s="310" t="s">
        <v>505</v>
      </c>
      <c r="C61" s="308"/>
      <c r="D61" s="309"/>
    </row>
    <row r="62" spans="1:4">
      <c r="A62" s="310">
        <v>51004</v>
      </c>
      <c r="B62" s="310" t="s">
        <v>506</v>
      </c>
      <c r="C62" s="308"/>
      <c r="D62" s="309"/>
    </row>
    <row r="63" spans="1:4">
      <c r="A63" s="310">
        <v>511</v>
      </c>
      <c r="B63" s="311" t="s">
        <v>507</v>
      </c>
      <c r="C63" s="308">
        <v>7314</v>
      </c>
      <c r="D63" s="309"/>
    </row>
    <row r="64" spans="1:4">
      <c r="A64" s="310">
        <v>51101</v>
      </c>
      <c r="B64" s="310" t="s">
        <v>508</v>
      </c>
      <c r="C64" s="308">
        <v>7314</v>
      </c>
      <c r="D64" s="309"/>
    </row>
    <row r="65" spans="1:4">
      <c r="A65" s="310">
        <v>51102</v>
      </c>
      <c r="B65" s="310" t="s">
        <v>509</v>
      </c>
      <c r="C65" s="308"/>
      <c r="D65" s="309"/>
    </row>
    <row r="66" spans="1:4">
      <c r="A66" s="310">
        <v>51103</v>
      </c>
      <c r="B66" s="310" t="s">
        <v>510</v>
      </c>
      <c r="C66" s="308"/>
      <c r="D66" s="309"/>
    </row>
    <row r="67" spans="1:4">
      <c r="A67" s="310">
        <v>51104</v>
      </c>
      <c r="B67" s="310" t="s">
        <v>511</v>
      </c>
      <c r="C67" s="308"/>
      <c r="D67" s="309"/>
    </row>
    <row r="68" spans="1:4">
      <c r="A68" s="310">
        <v>599</v>
      </c>
      <c r="B68" s="311" t="s">
        <v>512</v>
      </c>
      <c r="C68" s="308">
        <v>0</v>
      </c>
      <c r="D68" s="309"/>
    </row>
    <row r="69" spans="1:4">
      <c r="A69" s="310">
        <v>59907</v>
      </c>
      <c r="B69" s="310" t="s">
        <v>513</v>
      </c>
      <c r="C69" s="308"/>
      <c r="D69" s="309"/>
    </row>
    <row r="70" spans="1:4">
      <c r="A70" s="310">
        <v>59908</v>
      </c>
      <c r="B70" s="310" t="s">
        <v>514</v>
      </c>
      <c r="C70" s="308"/>
      <c r="D70" s="309"/>
    </row>
    <row r="71" spans="1:4">
      <c r="A71" s="310">
        <v>59909</v>
      </c>
      <c r="B71" s="310" t="s">
        <v>515</v>
      </c>
      <c r="C71" s="308"/>
      <c r="D71" s="309"/>
    </row>
    <row r="72" spans="1:4">
      <c r="A72" s="310">
        <v>59910</v>
      </c>
      <c r="B72" s="310" t="s">
        <v>516</v>
      </c>
      <c r="C72" s="308"/>
      <c r="D72" s="309"/>
    </row>
    <row r="73" spans="1:4">
      <c r="A73" s="310">
        <v>59999</v>
      </c>
      <c r="B73" s="310" t="s">
        <v>446</v>
      </c>
      <c r="C73" s="308"/>
      <c r="D73" s="309"/>
    </row>
  </sheetData>
  <mergeCells count="1">
    <mergeCell ref="A2:D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workbookViewId="0">
      <selection activeCell="G30" sqref="G30"/>
    </sheetView>
  </sheetViews>
  <sheetFormatPr defaultColWidth="9" defaultRowHeight="14.25" outlineLevelCol="1"/>
  <cols>
    <col min="1" max="1" width="46.75" style="280" customWidth="1"/>
    <col min="2" max="2" width="22.25" style="280" customWidth="1"/>
    <col min="3" max="3" width="9" style="280"/>
    <col min="4" max="4" width="23.875" style="280" customWidth="1"/>
    <col min="5" max="16384" width="9" style="280"/>
  </cols>
  <sheetData>
    <row r="1" ht="21.75" customHeight="1" spans="1:2">
      <c r="A1" s="280" t="s">
        <v>16</v>
      </c>
    </row>
    <row r="2" ht="30" customHeight="1" spans="1:2">
      <c r="A2" s="288" t="s">
        <v>517</v>
      </c>
      <c r="B2" s="288"/>
    </row>
    <row r="3" ht="21.75" customHeight="1" spans="1:2">
      <c r="A3" s="289"/>
      <c r="B3" s="290" t="s">
        <v>73</v>
      </c>
    </row>
    <row r="4" spans="1:2">
      <c r="A4" s="291" t="s">
        <v>518</v>
      </c>
      <c r="B4" s="291" t="s">
        <v>519</v>
      </c>
    </row>
    <row r="5" spans="1:2">
      <c r="A5" s="291" t="s">
        <v>520</v>
      </c>
      <c r="B5" s="292">
        <f>B6+B13</f>
        <v>139313</v>
      </c>
    </row>
    <row r="6" spans="1:2">
      <c r="A6" s="293" t="s">
        <v>107</v>
      </c>
      <c r="B6" s="294">
        <v>25362</v>
      </c>
    </row>
    <row r="7" spans="1:2">
      <c r="A7" s="295" t="s">
        <v>521</v>
      </c>
      <c r="B7" s="296">
        <v>1656</v>
      </c>
    </row>
    <row r="8" spans="1:2">
      <c r="A8" s="295" t="s">
        <v>522</v>
      </c>
      <c r="B8" s="296">
        <v>240</v>
      </c>
    </row>
    <row r="9" spans="1:2">
      <c r="A9" s="295" t="s">
        <v>523</v>
      </c>
      <c r="B9" s="296">
        <v>5971</v>
      </c>
    </row>
    <row r="10" spans="1:2">
      <c r="A10" s="295" t="s">
        <v>524</v>
      </c>
      <c r="B10" s="296">
        <v>794</v>
      </c>
    </row>
    <row r="11" spans="1:2">
      <c r="A11" s="295" t="s">
        <v>525</v>
      </c>
      <c r="B11" s="296">
        <v>16345</v>
      </c>
    </row>
    <row r="12" spans="1:2">
      <c r="A12" s="295" t="s">
        <v>526</v>
      </c>
      <c r="B12" s="296">
        <v>356</v>
      </c>
    </row>
    <row r="13" spans="1:2">
      <c r="A13" s="293" t="s">
        <v>108</v>
      </c>
      <c r="B13" s="297">
        <f>SUM(B14:B31)</f>
        <v>113951</v>
      </c>
    </row>
    <row r="14" spans="1:2">
      <c r="A14" s="298" t="s">
        <v>527</v>
      </c>
      <c r="B14" s="299">
        <v>11965</v>
      </c>
    </row>
    <row r="15" spans="1:2">
      <c r="A15" s="300" t="s">
        <v>528</v>
      </c>
      <c r="B15" s="299">
        <v>17488</v>
      </c>
    </row>
    <row r="16" spans="1:2">
      <c r="A16" s="300" t="s">
        <v>529</v>
      </c>
      <c r="B16" s="299">
        <v>1248</v>
      </c>
    </row>
    <row r="17" spans="1:2">
      <c r="A17" s="300" t="s">
        <v>530</v>
      </c>
      <c r="B17" s="299">
        <v>-1386</v>
      </c>
    </row>
    <row r="18" spans="1:2">
      <c r="A18" s="300" t="s">
        <v>531</v>
      </c>
      <c r="B18" s="299">
        <v>2496</v>
      </c>
    </row>
    <row r="19" spans="1:2">
      <c r="A19" s="300" t="s">
        <v>532</v>
      </c>
      <c r="B19" s="301">
        <v>4768</v>
      </c>
    </row>
    <row r="20" spans="1:2">
      <c r="A20" s="302" t="s">
        <v>533</v>
      </c>
      <c r="B20" s="301">
        <v>1181</v>
      </c>
    </row>
    <row r="21" spans="1:2">
      <c r="A21" s="302" t="s">
        <v>534</v>
      </c>
      <c r="B21" s="301">
        <v>1308</v>
      </c>
    </row>
    <row r="22" spans="1:2">
      <c r="A22" s="302" t="s">
        <v>535</v>
      </c>
      <c r="B22" s="301">
        <v>11227</v>
      </c>
    </row>
    <row r="23" spans="1:2">
      <c r="A23" s="302" t="s">
        <v>536</v>
      </c>
      <c r="B23" s="301">
        <v>442</v>
      </c>
    </row>
    <row r="24" spans="1:2">
      <c r="A24" s="302" t="s">
        <v>537</v>
      </c>
      <c r="B24" s="301">
        <v>26721</v>
      </c>
    </row>
    <row r="25" spans="1:2">
      <c r="A25" s="302" t="s">
        <v>538</v>
      </c>
      <c r="B25" s="301">
        <v>10779</v>
      </c>
    </row>
    <row r="26" spans="1:2">
      <c r="A26" s="302" t="s">
        <v>539</v>
      </c>
      <c r="B26" s="301">
        <v>21147</v>
      </c>
    </row>
    <row r="27" spans="1:2">
      <c r="A27" s="302" t="s">
        <v>540</v>
      </c>
      <c r="B27" s="301">
        <v>21</v>
      </c>
    </row>
    <row r="28" spans="1:2">
      <c r="A28" s="302" t="s">
        <v>541</v>
      </c>
      <c r="B28" s="301">
        <v>334</v>
      </c>
    </row>
    <row r="29" spans="1:2">
      <c r="A29" s="302" t="s">
        <v>542</v>
      </c>
      <c r="B29" s="301">
        <v>372</v>
      </c>
    </row>
    <row r="30" spans="1:2">
      <c r="A30" s="302" t="s">
        <v>543</v>
      </c>
      <c r="B30" s="301">
        <v>95</v>
      </c>
    </row>
    <row r="31" spans="1:2">
      <c r="A31" s="302" t="s">
        <v>544</v>
      </c>
      <c r="B31" s="301">
        <v>3745</v>
      </c>
    </row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G30" sqref="G30"/>
    </sheetView>
  </sheetViews>
  <sheetFormatPr defaultColWidth="9" defaultRowHeight="14.25" outlineLevelCol="1"/>
  <cols>
    <col min="1" max="1" width="37.25" style="280" customWidth="1"/>
    <col min="2" max="2" width="23.25" style="280" customWidth="1"/>
    <col min="3" max="16384" width="9" style="280"/>
  </cols>
  <sheetData>
    <row r="1" spans="1:2">
      <c r="A1" s="280" t="s">
        <v>18</v>
      </c>
    </row>
    <row r="2" ht="20.25" spans="1:2">
      <c r="A2" s="281" t="s">
        <v>545</v>
      </c>
      <c r="B2" s="281"/>
    </row>
    <row r="3" ht="20.1" customHeight="1" spans="1:2">
      <c r="A3" s="282"/>
      <c r="B3" s="283" t="s">
        <v>73</v>
      </c>
    </row>
    <row r="4" ht="20.1" customHeight="1" spans="1:2">
      <c r="A4" s="284" t="s">
        <v>546</v>
      </c>
      <c r="B4" s="284" t="s">
        <v>547</v>
      </c>
    </row>
    <row r="5" ht="20.1" customHeight="1" spans="1:2">
      <c r="A5" s="285" t="s">
        <v>548</v>
      </c>
      <c r="B5" s="285">
        <v>111</v>
      </c>
    </row>
    <row r="6" ht="20.1" customHeight="1" spans="1:2">
      <c r="A6" s="285" t="s">
        <v>549</v>
      </c>
      <c r="B6" s="285">
        <v>5</v>
      </c>
    </row>
    <row r="7" ht="20.1" customHeight="1" spans="1:2">
      <c r="A7" s="285" t="s">
        <v>550</v>
      </c>
      <c r="B7" s="285">
        <v>12</v>
      </c>
    </row>
    <row r="8" ht="20.1" customHeight="1" spans="1:2">
      <c r="A8" s="285" t="s">
        <v>551</v>
      </c>
      <c r="B8" s="285">
        <v>184</v>
      </c>
    </row>
    <row r="9" ht="20.1" customHeight="1" spans="1:2">
      <c r="A9" s="285" t="s">
        <v>552</v>
      </c>
      <c r="B9" s="285">
        <v>200</v>
      </c>
    </row>
    <row r="10" ht="20.1" customHeight="1" spans="1:2">
      <c r="A10" s="285" t="s">
        <v>553</v>
      </c>
      <c r="B10" s="285">
        <v>43</v>
      </c>
    </row>
    <row r="11" ht="20.1" customHeight="1" spans="1:2">
      <c r="A11" s="285" t="s">
        <v>554</v>
      </c>
      <c r="B11" s="285">
        <v>163</v>
      </c>
    </row>
    <row r="12" ht="20.1" customHeight="1" spans="1:2">
      <c r="A12" s="285" t="s">
        <v>555</v>
      </c>
      <c r="B12" s="285">
        <v>6358</v>
      </c>
    </row>
    <row r="13" ht="20.1" customHeight="1" spans="1:2">
      <c r="A13" s="285" t="s">
        <v>556</v>
      </c>
      <c r="B13" s="285">
        <v>825</v>
      </c>
    </row>
    <row r="14" ht="20.1" customHeight="1" spans="1:2">
      <c r="A14" s="285" t="s">
        <v>557</v>
      </c>
      <c r="B14" s="285">
        <v>3165</v>
      </c>
    </row>
    <row r="15" ht="20.1" customHeight="1" spans="1:2">
      <c r="A15" s="285" t="s">
        <v>558</v>
      </c>
      <c r="B15" s="285">
        <v>795</v>
      </c>
    </row>
    <row r="16" ht="20.1" customHeight="1" spans="1:2">
      <c r="A16" s="285" t="s">
        <v>559</v>
      </c>
      <c r="B16" s="285">
        <v>299</v>
      </c>
    </row>
    <row r="17" ht="20.1" customHeight="1" spans="1:2">
      <c r="A17" s="285" t="s">
        <v>560</v>
      </c>
      <c r="B17" s="285">
        <v>767</v>
      </c>
    </row>
    <row r="18" ht="20.1" customHeight="1" spans="1:2">
      <c r="A18" s="285" t="s">
        <v>561</v>
      </c>
      <c r="B18" s="285">
        <v>1067</v>
      </c>
    </row>
    <row r="19" ht="20.1" customHeight="1" spans="1:2">
      <c r="A19" s="285" t="s">
        <v>562</v>
      </c>
      <c r="B19" s="285">
        <v>16429</v>
      </c>
    </row>
    <row r="20" ht="20.1" customHeight="1" spans="1:2">
      <c r="A20" s="285" t="s">
        <v>563</v>
      </c>
      <c r="B20" s="285">
        <v>305</v>
      </c>
    </row>
    <row r="21" ht="20.1" customHeight="1" spans="1:2">
      <c r="A21" s="285" t="s">
        <v>104</v>
      </c>
      <c r="B21" s="285">
        <v>300</v>
      </c>
    </row>
    <row r="22" ht="20.1" customHeight="1" spans="1:2">
      <c r="A22" s="286" t="s">
        <v>564</v>
      </c>
      <c r="B22" s="287">
        <f>SUM(B5:B21)</f>
        <v>31028</v>
      </c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view="pageBreakPreview" zoomScale="115" zoomScaleNormal="100" topLeftCell="A3" workbookViewId="0">
      <selection activeCell="G30" sqref="G30"/>
    </sheetView>
  </sheetViews>
  <sheetFormatPr defaultColWidth="9" defaultRowHeight="14.25"/>
  <cols>
    <col min="1" max="1" width="35.125" customWidth="1"/>
    <col min="2" max="6" width="8.75" customWidth="1"/>
    <col min="7" max="7" width="8.125" customWidth="1"/>
    <col min="8" max="9" width="8.75" customWidth="1"/>
  </cols>
  <sheetData>
    <row r="1" spans="1:9">
      <c r="A1" s="69" t="s">
        <v>20</v>
      </c>
    </row>
    <row r="2" ht="20.25" spans="1:9">
      <c r="A2" s="269" t="s">
        <v>565</v>
      </c>
      <c r="B2" s="269"/>
      <c r="C2" s="269"/>
      <c r="D2" s="269"/>
      <c r="E2" s="269"/>
      <c r="F2" s="269"/>
      <c r="G2" s="269"/>
      <c r="H2" s="269"/>
      <c r="I2" s="269"/>
    </row>
    <row r="3" spans="1:9">
      <c r="A3" s="270"/>
      <c r="B3" s="270"/>
      <c r="C3" s="270"/>
      <c r="D3" s="270"/>
      <c r="E3" s="270"/>
      <c r="F3" s="270"/>
      <c r="G3" s="270"/>
      <c r="H3" s="271" t="s">
        <v>73</v>
      </c>
      <c r="I3" s="271"/>
    </row>
    <row r="4" ht="21" customHeight="1" spans="1:9">
      <c r="A4" s="273" t="s">
        <v>566</v>
      </c>
      <c r="B4" s="273" t="s">
        <v>567</v>
      </c>
      <c r="C4" s="273" t="s">
        <v>568</v>
      </c>
      <c r="D4" s="273" t="s">
        <v>569</v>
      </c>
      <c r="E4" s="273" t="s">
        <v>570</v>
      </c>
      <c r="F4" s="273" t="s">
        <v>571</v>
      </c>
      <c r="G4" s="273" t="s">
        <v>572</v>
      </c>
      <c r="H4" s="273" t="s">
        <v>573</v>
      </c>
      <c r="I4" s="273" t="s">
        <v>574</v>
      </c>
    </row>
    <row r="5" ht="21" customHeight="1" spans="1:9">
      <c r="A5" s="274" t="s">
        <v>575</v>
      </c>
      <c r="B5" s="275">
        <f>SUM(C5:I5)</f>
        <v>2395</v>
      </c>
      <c r="C5" s="275">
        <f>SUM(C6:C8)</f>
        <v>771</v>
      </c>
      <c r="D5" s="275">
        <f t="shared" ref="D5:I5" si="0">SUM(D6:D8)</f>
        <v>388</v>
      </c>
      <c r="E5" s="275">
        <f t="shared" si="0"/>
        <v>492</v>
      </c>
      <c r="F5" s="275">
        <f t="shared" si="0"/>
        <v>561</v>
      </c>
      <c r="G5" s="275">
        <f t="shared" si="0"/>
        <v>94</v>
      </c>
      <c r="H5" s="275">
        <f t="shared" si="0"/>
        <v>89</v>
      </c>
      <c r="I5" s="275">
        <f t="shared" si="0"/>
        <v>0</v>
      </c>
    </row>
    <row r="6" ht="21" customHeight="1" spans="1:9">
      <c r="A6" s="276" t="s">
        <v>576</v>
      </c>
      <c r="B6" s="275">
        <f t="shared" ref="B6:B17" si="1">SUM(C6:I6)</f>
        <v>1359</v>
      </c>
      <c r="C6" s="277">
        <v>395</v>
      </c>
      <c r="D6" s="277">
        <v>210</v>
      </c>
      <c r="E6" s="277">
        <v>314</v>
      </c>
      <c r="F6" s="277">
        <v>341</v>
      </c>
      <c r="G6" s="277">
        <v>51</v>
      </c>
      <c r="H6" s="277">
        <v>48</v>
      </c>
      <c r="I6" s="277"/>
    </row>
    <row r="7" ht="21" customHeight="1" spans="1:9">
      <c r="A7" s="276" t="s">
        <v>577</v>
      </c>
      <c r="B7" s="275">
        <f t="shared" si="1"/>
        <v>894</v>
      </c>
      <c r="C7" s="277">
        <v>369</v>
      </c>
      <c r="D7" s="277">
        <v>155</v>
      </c>
      <c r="E7" s="277">
        <v>127</v>
      </c>
      <c r="F7" s="277">
        <v>196</v>
      </c>
      <c r="G7" s="277">
        <v>24</v>
      </c>
      <c r="H7" s="277">
        <v>23</v>
      </c>
      <c r="I7" s="277"/>
    </row>
    <row r="8" ht="21" customHeight="1" spans="1:9">
      <c r="A8" s="276" t="s">
        <v>578</v>
      </c>
      <c r="B8" s="275">
        <f t="shared" si="1"/>
        <v>142</v>
      </c>
      <c r="C8" s="277">
        <v>7</v>
      </c>
      <c r="D8" s="277">
        <v>23</v>
      </c>
      <c r="E8" s="277">
        <v>51</v>
      </c>
      <c r="F8" s="277">
        <v>24</v>
      </c>
      <c r="G8" s="277">
        <v>19</v>
      </c>
      <c r="H8" s="277">
        <v>18</v>
      </c>
      <c r="I8" s="277"/>
    </row>
    <row r="9" ht="21" customHeight="1" spans="1:9">
      <c r="A9" s="274" t="s">
        <v>579</v>
      </c>
      <c r="B9" s="275">
        <f t="shared" si="1"/>
        <v>32721</v>
      </c>
      <c r="C9" s="275">
        <f t="shared" ref="C9:I9" si="2">SUM(C10:C17)</f>
        <v>5269</v>
      </c>
      <c r="D9" s="275">
        <f t="shared" si="2"/>
        <v>3778</v>
      </c>
      <c r="E9" s="275">
        <f t="shared" si="2"/>
        <v>3075</v>
      </c>
      <c r="F9" s="275">
        <f t="shared" si="2"/>
        <v>5010</v>
      </c>
      <c r="G9" s="275">
        <f t="shared" si="2"/>
        <v>5214</v>
      </c>
      <c r="H9" s="275">
        <f t="shared" si="2"/>
        <v>6936</v>
      </c>
      <c r="I9" s="275">
        <f t="shared" si="2"/>
        <v>3439</v>
      </c>
    </row>
    <row r="10" ht="21" customHeight="1" spans="1:9">
      <c r="A10" s="276" t="s">
        <v>580</v>
      </c>
      <c r="B10" s="275">
        <f t="shared" si="1"/>
        <v>1504</v>
      </c>
      <c r="C10" s="277">
        <v>640</v>
      </c>
      <c r="D10" s="277">
        <v>12</v>
      </c>
      <c r="E10" s="277">
        <v>43</v>
      </c>
      <c r="F10" s="277">
        <v>0</v>
      </c>
      <c r="G10" s="277">
        <v>134</v>
      </c>
      <c r="H10" s="277">
        <v>175</v>
      </c>
      <c r="I10" s="277">
        <v>500</v>
      </c>
    </row>
    <row r="11" ht="21" customHeight="1" spans="1:9">
      <c r="A11" s="276" t="s">
        <v>581</v>
      </c>
      <c r="B11" s="275">
        <f t="shared" si="1"/>
        <v>13434</v>
      </c>
      <c r="C11" s="278">
        <v>2278</v>
      </c>
      <c r="D11" s="278">
        <v>1358</v>
      </c>
      <c r="E11" s="278">
        <v>967</v>
      </c>
      <c r="F11" s="278">
        <v>2358</v>
      </c>
      <c r="G11" s="278">
        <v>3120</v>
      </c>
      <c r="H11" s="278">
        <v>2938</v>
      </c>
      <c r="I11" s="278">
        <v>415</v>
      </c>
    </row>
    <row r="12" ht="21" customHeight="1" spans="1:9">
      <c r="A12" s="276" t="s">
        <v>582</v>
      </c>
      <c r="B12" s="275">
        <f t="shared" si="1"/>
        <v>696</v>
      </c>
      <c r="C12" s="277">
        <v>-55</v>
      </c>
      <c r="D12" s="277">
        <v>-20</v>
      </c>
      <c r="E12" s="277">
        <v>8</v>
      </c>
      <c r="F12" s="277">
        <v>-30</v>
      </c>
      <c r="G12" s="277">
        <v>256</v>
      </c>
      <c r="H12" s="277">
        <v>337</v>
      </c>
      <c r="I12" s="277">
        <v>200</v>
      </c>
    </row>
    <row r="13" ht="21" customHeight="1" spans="1:9">
      <c r="A13" s="276" t="s">
        <v>583</v>
      </c>
      <c r="B13" s="275">
        <f t="shared" si="1"/>
        <v>-452</v>
      </c>
      <c r="C13" s="277">
        <v>-144</v>
      </c>
      <c r="D13" s="277">
        <v>-74</v>
      </c>
      <c r="E13" s="277">
        <v>-74</v>
      </c>
      <c r="F13" s="277">
        <v>-106</v>
      </c>
      <c r="G13" s="277">
        <v>-34</v>
      </c>
      <c r="H13" s="277">
        <v>-20</v>
      </c>
      <c r="I13" s="277">
        <v>0</v>
      </c>
    </row>
    <row r="14" ht="21" customHeight="1" spans="1:9">
      <c r="A14" s="276" t="s">
        <v>584</v>
      </c>
      <c r="B14" s="275">
        <f t="shared" si="1"/>
        <v>5275</v>
      </c>
      <c r="C14" s="277">
        <v>953</v>
      </c>
      <c r="D14" s="277">
        <v>577</v>
      </c>
      <c r="E14" s="277">
        <v>299</v>
      </c>
      <c r="F14" s="277">
        <v>663</v>
      </c>
      <c r="G14" s="277">
        <v>1288</v>
      </c>
      <c r="H14" s="277">
        <v>1244</v>
      </c>
      <c r="I14" s="277">
        <v>251</v>
      </c>
    </row>
    <row r="15" ht="21" customHeight="1" spans="1:9">
      <c r="A15" s="276" t="s">
        <v>585</v>
      </c>
      <c r="B15" s="275">
        <f t="shared" si="1"/>
        <v>578</v>
      </c>
      <c r="C15" s="279">
        <v>29</v>
      </c>
      <c r="D15" s="279">
        <v>506</v>
      </c>
      <c r="E15" s="279">
        <v>2</v>
      </c>
      <c r="F15" s="279">
        <v>11</v>
      </c>
      <c r="G15" s="279">
        <v>15</v>
      </c>
      <c r="H15" s="279">
        <v>15</v>
      </c>
      <c r="I15" s="279">
        <v>0</v>
      </c>
    </row>
    <row r="16" ht="21" customHeight="1" spans="1:9">
      <c r="A16" s="276" t="s">
        <v>586</v>
      </c>
      <c r="B16" s="275">
        <f t="shared" si="1"/>
        <v>4319</v>
      </c>
      <c r="C16" s="278">
        <v>1186</v>
      </c>
      <c r="D16" s="278">
        <v>794</v>
      </c>
      <c r="E16" s="278">
        <v>242</v>
      </c>
      <c r="F16" s="278">
        <v>707</v>
      </c>
      <c r="G16" s="278">
        <v>324</v>
      </c>
      <c r="H16" s="278">
        <v>980</v>
      </c>
      <c r="I16" s="278">
        <v>86</v>
      </c>
    </row>
    <row r="17" ht="21" customHeight="1" spans="1:9">
      <c r="A17" s="276" t="s">
        <v>587</v>
      </c>
      <c r="B17" s="275">
        <f t="shared" si="1"/>
        <v>7367</v>
      </c>
      <c r="C17" s="278">
        <v>382</v>
      </c>
      <c r="D17" s="278">
        <v>625</v>
      </c>
      <c r="E17" s="278">
        <v>1588</v>
      </c>
      <c r="F17" s="278">
        <v>1407</v>
      </c>
      <c r="G17" s="278">
        <v>111</v>
      </c>
      <c r="H17" s="278">
        <v>1267</v>
      </c>
      <c r="I17" s="278">
        <v>1987</v>
      </c>
    </row>
    <row r="18" ht="21" customHeight="1" spans="1:9">
      <c r="A18" s="273" t="s">
        <v>588</v>
      </c>
      <c r="B18" s="275">
        <f>B5+B9</f>
        <v>35116</v>
      </c>
      <c r="C18" s="275">
        <f t="shared" ref="C18:I18" si="3">C5+C9</f>
        <v>6040</v>
      </c>
      <c r="D18" s="275">
        <f t="shared" si="3"/>
        <v>4166</v>
      </c>
      <c r="E18" s="275">
        <f t="shared" si="3"/>
        <v>3567</v>
      </c>
      <c r="F18" s="275">
        <f t="shared" si="3"/>
        <v>5571</v>
      </c>
      <c r="G18" s="275">
        <f t="shared" si="3"/>
        <v>5308</v>
      </c>
      <c r="H18" s="275">
        <f t="shared" si="3"/>
        <v>7025</v>
      </c>
      <c r="I18" s="275">
        <f t="shared" si="3"/>
        <v>3439</v>
      </c>
    </row>
  </sheetData>
  <mergeCells count="2">
    <mergeCell ref="A2:I2"/>
    <mergeCell ref="H3:I3"/>
  </mergeCells>
  <pageMargins left="0.708661417322835" right="0.708661417322835" top="0.748031496062992" bottom="0.748031496062992" header="0.31496062992126" footer="0.31496062992126"/>
  <pageSetup paperSize="9" scale="78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view="pageBreakPreview" zoomScale="115" zoomScaleNormal="100" workbookViewId="0">
      <selection activeCell="G30" sqref="G30"/>
    </sheetView>
  </sheetViews>
  <sheetFormatPr defaultColWidth="9" defaultRowHeight="14.25" outlineLevelRow="4"/>
  <cols>
    <col min="1" max="1" width="30.25" customWidth="1"/>
    <col min="2" max="2" width="9.375" customWidth="1"/>
    <col min="3" max="6" width="8.75" customWidth="1"/>
    <col min="7" max="7" width="8.125" customWidth="1"/>
    <col min="8" max="9" width="8.75" customWidth="1"/>
  </cols>
  <sheetData>
    <row r="1" spans="1:9">
      <c r="A1" s="69" t="s">
        <v>589</v>
      </c>
    </row>
    <row r="2" ht="28.5" customHeight="1" spans="1:9">
      <c r="A2" s="269" t="s">
        <v>23</v>
      </c>
      <c r="B2" s="269"/>
      <c r="C2" s="269"/>
      <c r="D2" s="269"/>
      <c r="E2" s="269"/>
      <c r="F2" s="269"/>
      <c r="G2" s="269"/>
      <c r="H2" s="269"/>
      <c r="I2" s="269"/>
    </row>
    <row r="3" spans="1:9">
      <c r="A3" s="270"/>
      <c r="B3" s="270"/>
      <c r="C3" s="270"/>
      <c r="D3" s="270"/>
      <c r="E3" s="270"/>
      <c r="F3" s="270"/>
      <c r="G3" s="270"/>
      <c r="H3" s="271" t="s">
        <v>73</v>
      </c>
      <c r="I3" s="271"/>
    </row>
    <row r="4" ht="24.75" customHeight="1" spans="1:9">
      <c r="A4" s="272" t="s">
        <v>566</v>
      </c>
      <c r="B4" s="272" t="s">
        <v>588</v>
      </c>
      <c r="C4" s="272" t="s">
        <v>568</v>
      </c>
      <c r="D4" s="272" t="s">
        <v>569</v>
      </c>
      <c r="E4" s="272" t="s">
        <v>570</v>
      </c>
      <c r="F4" s="272" t="s">
        <v>571</v>
      </c>
      <c r="G4" s="272" t="s">
        <v>572</v>
      </c>
      <c r="H4" s="272" t="s">
        <v>573</v>
      </c>
      <c r="I4" s="272" t="s">
        <v>590</v>
      </c>
    </row>
    <row r="5" ht="15" customHeight="1" spans="1:9">
      <c r="A5" s="273" t="s">
        <v>109</v>
      </c>
      <c r="B5" s="272">
        <f>SUM(C5:I5)</f>
        <v>4279</v>
      </c>
      <c r="C5" s="272">
        <v>198</v>
      </c>
      <c r="D5" s="272">
        <v>1023</v>
      </c>
      <c r="E5" s="272">
        <v>1604</v>
      </c>
      <c r="F5" s="272">
        <v>112</v>
      </c>
      <c r="G5" s="272">
        <v>19</v>
      </c>
      <c r="H5" s="272">
        <v>1319</v>
      </c>
      <c r="I5" s="272">
        <v>4</v>
      </c>
    </row>
  </sheetData>
  <mergeCells count="2">
    <mergeCell ref="A2:I2"/>
    <mergeCell ref="H3:I3"/>
  </mergeCells>
  <pageMargins left="0.708661417322835" right="0.708661417322835" top="0.748031496062992" bottom="0.748031496062992" header="0.31496062992126" footer="0.31496062992126"/>
  <pageSetup paperSize="9" scale="81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G30" sqref="G30"/>
    </sheetView>
  </sheetViews>
  <sheetFormatPr defaultColWidth="9" defaultRowHeight="14.25" outlineLevelCol="1"/>
  <cols>
    <col min="1" max="1" width="16.375" style="47" customWidth="1"/>
    <col min="2" max="2" width="64.375" style="47" customWidth="1"/>
    <col min="3" max="16384" width="9" style="47"/>
  </cols>
  <sheetData>
    <row r="1" spans="1:2">
      <c r="A1" s="48" t="s">
        <v>591</v>
      </c>
      <c r="B1" s="48"/>
    </row>
    <row r="2" spans="1:2">
      <c r="A2" s="48"/>
      <c r="B2" s="48"/>
    </row>
    <row r="3" spans="1:2">
      <c r="A3" s="48"/>
      <c r="B3" s="48"/>
    </row>
    <row r="4" spans="1:2">
      <c r="A4" s="48"/>
      <c r="B4" s="48"/>
    </row>
    <row r="5" spans="1:2">
      <c r="A5" s="48"/>
      <c r="B5" s="48"/>
    </row>
    <row r="6" spans="1:2">
      <c r="A6" s="48"/>
      <c r="B6" s="48"/>
    </row>
    <row r="7" spans="1:2">
      <c r="A7" s="48"/>
      <c r="B7" s="48"/>
    </row>
    <row r="8" spans="1:2">
      <c r="A8" s="48"/>
      <c r="B8" s="48"/>
    </row>
    <row r="9" spans="1:2">
      <c r="A9" s="48"/>
      <c r="B9" s="48"/>
    </row>
    <row r="10" spans="1:2">
      <c r="A10" s="48"/>
      <c r="B10" s="48"/>
    </row>
    <row r="11" spans="1:2">
      <c r="A11" s="48"/>
      <c r="B11" s="48"/>
    </row>
    <row r="12" spans="1:2">
      <c r="A12" s="48"/>
      <c r="B12" s="48"/>
    </row>
    <row r="13" spans="1:2">
      <c r="A13" s="48"/>
      <c r="B13" s="48"/>
    </row>
    <row r="14" spans="1:2">
      <c r="A14" s="48"/>
      <c r="B14" s="48"/>
    </row>
    <row r="15" spans="1:2">
      <c r="A15" s="48"/>
      <c r="B15" s="48"/>
    </row>
    <row r="16" spans="1:2">
      <c r="A16" s="48"/>
      <c r="B16" s="48"/>
    </row>
    <row r="17" spans="1:2">
      <c r="A17" s="48"/>
      <c r="B17" s="48"/>
    </row>
    <row r="18" spans="1:2">
      <c r="A18" s="48"/>
      <c r="B18" s="48"/>
    </row>
    <row r="19" spans="1:2">
      <c r="A19" s="48"/>
      <c r="B19" s="48"/>
    </row>
    <row r="20" spans="1:2">
      <c r="A20" s="48"/>
      <c r="B20" s="48"/>
    </row>
    <row r="21" spans="1:2">
      <c r="A21" s="48"/>
      <c r="B21" s="48"/>
    </row>
    <row r="22" spans="1:2">
      <c r="A22" s="48"/>
      <c r="B22" s="48"/>
    </row>
    <row r="23" spans="1:2">
      <c r="A23" s="48"/>
      <c r="B23" s="48"/>
    </row>
    <row r="24" spans="1:2">
      <c r="A24" s="48"/>
      <c r="B24" s="48"/>
    </row>
    <row r="25" spans="1:2">
      <c r="A25" s="48"/>
      <c r="B25" s="48"/>
    </row>
    <row r="26" spans="1:2">
      <c r="A26" s="48"/>
      <c r="B26" s="48"/>
    </row>
    <row r="27" spans="1:2">
      <c r="A27" s="48"/>
      <c r="B27" s="48"/>
    </row>
    <row r="28" spans="1:2">
      <c r="A28" s="48"/>
      <c r="B28" s="48"/>
    </row>
    <row r="29" spans="1:2">
      <c r="A29" s="48"/>
      <c r="B29" s="48"/>
    </row>
    <row r="30" spans="1:2">
      <c r="A30" s="48"/>
      <c r="B30" s="48"/>
    </row>
    <row r="31" spans="1:2">
      <c r="A31" s="48"/>
      <c r="B31" s="48"/>
    </row>
    <row r="32" spans="1:2">
      <c r="A32" s="48"/>
      <c r="B32" s="48"/>
    </row>
    <row r="33" spans="1:2">
      <c r="A33" s="48"/>
      <c r="B33" s="48"/>
    </row>
    <row r="34" spans="1:2">
      <c r="A34" s="48"/>
      <c r="B34" s="48"/>
    </row>
    <row r="35" spans="1:2">
      <c r="A35" s="48"/>
      <c r="B35" s="48"/>
    </row>
    <row r="36" spans="1:2">
      <c r="A36" s="48"/>
      <c r="B36" s="48"/>
    </row>
    <row r="37" spans="1:2">
      <c r="A37" s="48"/>
      <c r="B37" s="48"/>
    </row>
    <row r="38" spans="1:2">
      <c r="A38" s="48"/>
      <c r="B38" s="48"/>
    </row>
    <row r="39" spans="1:2">
      <c r="A39" s="48"/>
      <c r="B39" s="48"/>
    </row>
  </sheetData>
  <mergeCells count="1">
    <mergeCell ref="A1:B39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showZeros="0" tabSelected="1" view="pageBreakPreview" zoomScaleNormal="100" workbookViewId="0">
      <pane xSplit="2" ySplit="5" topLeftCell="C10" activePane="bottomRight" state="frozen"/>
      <selection/>
      <selection pane="topRight"/>
      <selection pane="bottomLeft"/>
      <selection pane="bottomRight" activeCell="G30" sqref="G30"/>
    </sheetView>
  </sheetViews>
  <sheetFormatPr defaultColWidth="8" defaultRowHeight="14.25"/>
  <cols>
    <col min="1" max="1" width="24.5" style="197" customWidth="1"/>
    <col min="2" max="2" width="8.625" style="197" customWidth="1"/>
    <col min="3" max="4" width="8.625" style="198" customWidth="1"/>
    <col min="5" max="6" width="8.125" style="198" customWidth="1"/>
    <col min="7" max="7" width="13.125" style="198" customWidth="1"/>
    <col min="8" max="8" width="7.75" style="197" customWidth="1"/>
    <col min="9" max="249" width="7.875" style="197" customWidth="1"/>
    <col min="250" max="16384" width="8" style="69"/>
  </cols>
  <sheetData>
    <row r="1" spans="1:8">
      <c r="A1" s="197" t="s">
        <v>592</v>
      </c>
    </row>
    <row r="2" ht="22.9" customHeight="1" spans="1:8">
      <c r="A2" s="200" t="s">
        <v>26</v>
      </c>
      <c r="B2" s="200"/>
      <c r="C2" s="200"/>
      <c r="D2" s="200"/>
      <c r="E2" s="200"/>
      <c r="F2" s="200"/>
      <c r="G2" s="200"/>
    </row>
    <row r="3" ht="15" customHeight="1" spans="1:8">
      <c r="A3" s="201"/>
      <c r="B3" s="201"/>
      <c r="C3" s="202"/>
      <c r="D3" s="202"/>
      <c r="E3" s="202"/>
      <c r="F3" s="202"/>
      <c r="G3" s="203" t="s">
        <v>73</v>
      </c>
    </row>
    <row r="4" ht="30" customHeight="1" spans="1:8">
      <c r="A4" s="236" t="s">
        <v>74</v>
      </c>
      <c r="B4" s="237" t="s">
        <v>75</v>
      </c>
      <c r="C4" s="77" t="s">
        <v>76</v>
      </c>
      <c r="D4" s="237" t="s">
        <v>77</v>
      </c>
      <c r="E4" s="237"/>
      <c r="F4" s="237"/>
      <c r="G4" s="238" t="s">
        <v>593</v>
      </c>
    </row>
    <row r="5" ht="30" customHeight="1" spans="1:8">
      <c r="A5" s="239"/>
      <c r="B5" s="240"/>
      <c r="C5" s="84"/>
      <c r="D5" s="240" t="s">
        <v>519</v>
      </c>
      <c r="E5" s="241" t="s">
        <v>80</v>
      </c>
      <c r="F5" s="85" t="s">
        <v>81</v>
      </c>
      <c r="G5" s="242"/>
    </row>
    <row r="6" ht="30" customHeight="1" spans="1:8">
      <c r="A6" s="212" t="s">
        <v>594</v>
      </c>
      <c r="B6" s="214"/>
      <c r="C6" s="172"/>
      <c r="D6" s="172"/>
      <c r="E6" s="209" t="e">
        <f t="shared" ref="E6:E13" si="0">D6/C6%</f>
        <v>#DIV/0!</v>
      </c>
      <c r="F6" s="243" t="e">
        <f t="shared" ref="F6:F11" si="1">(D6/B6-1)*100</f>
        <v>#DIV/0!</v>
      </c>
      <c r="G6" s="244"/>
    </row>
    <row r="7" ht="30" customHeight="1" spans="1:8">
      <c r="A7" s="212" t="s">
        <v>595</v>
      </c>
      <c r="B7" s="214"/>
      <c r="C7" s="172"/>
      <c r="D7" s="172"/>
      <c r="E7" s="209" t="e">
        <f t="shared" si="0"/>
        <v>#DIV/0!</v>
      </c>
      <c r="F7" s="243" t="e">
        <f t="shared" si="1"/>
        <v>#DIV/0!</v>
      </c>
      <c r="G7" s="245"/>
    </row>
    <row r="8" ht="30" customHeight="1" spans="1:8">
      <c r="A8" s="212" t="s">
        <v>596</v>
      </c>
      <c r="B8" s="214">
        <v>336589</v>
      </c>
      <c r="C8" s="172">
        <v>500000</v>
      </c>
      <c r="D8" s="172">
        <v>297221</v>
      </c>
      <c r="E8" s="209">
        <f t="shared" si="0"/>
        <v>59.4442</v>
      </c>
      <c r="F8" s="243">
        <f t="shared" si="1"/>
        <v>-11.6961635704078</v>
      </c>
      <c r="G8" s="246"/>
    </row>
    <row r="9" ht="30" customHeight="1" spans="1:8">
      <c r="A9" s="212" t="s">
        <v>597</v>
      </c>
      <c r="B9" s="214">
        <v>375</v>
      </c>
      <c r="C9" s="172">
        <v>500</v>
      </c>
      <c r="D9" s="172">
        <v>738</v>
      </c>
      <c r="E9" s="209">
        <f t="shared" si="0"/>
        <v>147.6</v>
      </c>
      <c r="F9" s="243">
        <f t="shared" si="1"/>
        <v>96.8</v>
      </c>
      <c r="G9" s="247"/>
    </row>
    <row r="10" ht="30" customHeight="1" spans="1:8">
      <c r="A10" s="212" t="s">
        <v>598</v>
      </c>
      <c r="B10" s="214">
        <v>123800</v>
      </c>
      <c r="C10" s="172">
        <v>22000</v>
      </c>
      <c r="D10" s="172">
        <v>31200</v>
      </c>
      <c r="E10" s="209">
        <f t="shared" si="0"/>
        <v>141.818181818182</v>
      </c>
      <c r="F10" s="243">
        <f t="shared" si="1"/>
        <v>-74.7980613893376</v>
      </c>
      <c r="G10" s="247"/>
    </row>
    <row r="11" ht="30" customHeight="1" spans="1:8">
      <c r="A11" s="212" t="s">
        <v>599</v>
      </c>
      <c r="B11" s="248"/>
      <c r="C11" s="172">
        <v>3000</v>
      </c>
      <c r="D11" s="172"/>
      <c r="E11" s="209">
        <f t="shared" si="0"/>
        <v>0</v>
      </c>
      <c r="F11" s="243" t="e">
        <f t="shared" si="1"/>
        <v>#DIV/0!</v>
      </c>
      <c r="G11" s="249"/>
    </row>
    <row r="12" ht="30" customHeight="1" spans="1:8">
      <c r="A12" s="212" t="s">
        <v>600</v>
      </c>
      <c r="B12" s="172">
        <v>9054</v>
      </c>
      <c r="C12" s="172">
        <v>11252</v>
      </c>
      <c r="D12" s="172">
        <v>12405</v>
      </c>
      <c r="E12" s="209">
        <f t="shared" si="0"/>
        <v>110.247067188055</v>
      </c>
      <c r="F12" s="250"/>
      <c r="G12" s="251" t="s">
        <v>601</v>
      </c>
    </row>
    <row r="13" ht="30" customHeight="1" spans="1:8">
      <c r="A13" s="252" t="s">
        <v>105</v>
      </c>
      <c r="B13" s="220">
        <f>SUM(B6:B12)</f>
        <v>469818</v>
      </c>
      <c r="C13" s="220">
        <f>SUM(C6:C12)</f>
        <v>536752</v>
      </c>
      <c r="D13" s="220">
        <f>SUM(D6:D12)</f>
        <v>341564</v>
      </c>
      <c r="E13" s="221">
        <f t="shared" si="0"/>
        <v>63.6353474230184</v>
      </c>
      <c r="F13" s="221">
        <f>(D13/B13-1)*100</f>
        <v>-27.2986560753313</v>
      </c>
      <c r="G13" s="253"/>
      <c r="H13" s="254"/>
    </row>
    <row r="14" ht="30" customHeight="1" spans="1:8">
      <c r="A14" s="252"/>
      <c r="B14" s="189"/>
      <c r="C14" s="189"/>
      <c r="D14" s="184"/>
      <c r="E14" s="185"/>
      <c r="F14" s="255"/>
      <c r="G14" s="256"/>
    </row>
    <row r="15" ht="30" customHeight="1" spans="1:8">
      <c r="A15" s="257" t="s">
        <v>151</v>
      </c>
      <c r="B15" s="220">
        <f>SUM(B17:B20)</f>
        <v>327658</v>
      </c>
      <c r="C15" s="220">
        <f>SUM(C17:C20)</f>
        <v>191879</v>
      </c>
      <c r="D15" s="220">
        <f>SUM(D16:D20)</f>
        <v>390206</v>
      </c>
      <c r="E15" s="185"/>
      <c r="F15" s="255"/>
      <c r="G15" s="258"/>
    </row>
    <row r="16" ht="30" customHeight="1" spans="1:8">
      <c r="A16" s="259" t="s">
        <v>602</v>
      </c>
      <c r="B16" s="172"/>
      <c r="C16" s="220"/>
      <c r="D16" s="172"/>
      <c r="E16" s="185"/>
      <c r="F16" s="255"/>
      <c r="G16" s="258"/>
    </row>
    <row r="17" ht="30" customHeight="1" spans="1:9">
      <c r="A17" s="259" t="s">
        <v>603</v>
      </c>
      <c r="B17" s="214">
        <v>3854</v>
      </c>
      <c r="C17" s="172">
        <v>4000</v>
      </c>
      <c r="D17" s="172">
        <v>24627</v>
      </c>
      <c r="E17" s="260"/>
      <c r="F17" s="255"/>
      <c r="G17" s="258"/>
      <c r="H17" s="261"/>
      <c r="I17" s="261"/>
    </row>
    <row r="18" ht="30" customHeight="1" spans="1:9">
      <c r="A18" s="259" t="s">
        <v>111</v>
      </c>
      <c r="B18" s="172">
        <v>15804</v>
      </c>
      <c r="C18" s="172">
        <v>123154</v>
      </c>
      <c r="D18" s="172">
        <v>123154</v>
      </c>
      <c r="E18" s="260"/>
      <c r="F18" s="255"/>
      <c r="G18" s="258"/>
    </row>
    <row r="19" ht="30" customHeight="1" spans="1:9">
      <c r="A19" s="259" t="s">
        <v>113</v>
      </c>
      <c r="B19" s="172"/>
      <c r="C19" s="172"/>
      <c r="D19" s="172"/>
      <c r="E19" s="260"/>
      <c r="F19" s="255"/>
      <c r="G19" s="258"/>
    </row>
    <row r="20" ht="30" customHeight="1" spans="1:9">
      <c r="A20" s="259" t="s">
        <v>114</v>
      </c>
      <c r="B20" s="172">
        <v>308000</v>
      </c>
      <c r="C20" s="172">
        <v>64725</v>
      </c>
      <c r="D20" s="172">
        <v>242425</v>
      </c>
      <c r="E20" s="260"/>
      <c r="F20" s="255"/>
      <c r="G20" s="264"/>
    </row>
    <row r="21" ht="30" customHeight="1" spans="1:9">
      <c r="A21" s="265" t="s">
        <v>604</v>
      </c>
      <c r="B21" s="214">
        <v>154650</v>
      </c>
      <c r="C21" s="172"/>
      <c r="D21" s="172">
        <v>161700</v>
      </c>
      <c r="E21" s="260"/>
      <c r="F21" s="255"/>
      <c r="G21" s="264"/>
    </row>
    <row r="22" ht="30" customHeight="1" spans="1:9">
      <c r="A22" s="265" t="s">
        <v>605</v>
      </c>
      <c r="B22" s="214">
        <v>153350</v>
      </c>
      <c r="C22" s="172">
        <v>64725</v>
      </c>
      <c r="D22" s="172">
        <f>D20-D21</f>
        <v>80725</v>
      </c>
      <c r="E22" s="260"/>
      <c r="F22" s="255"/>
      <c r="G22" s="264"/>
    </row>
    <row r="23" ht="30" customHeight="1" spans="1:9">
      <c r="A23" s="257"/>
      <c r="B23" s="220"/>
      <c r="C23" s="220"/>
      <c r="D23" s="220"/>
      <c r="E23" s="185"/>
      <c r="F23" s="185"/>
      <c r="G23" s="258"/>
    </row>
    <row r="24" ht="30" customHeight="1" spans="1:9">
      <c r="A24" s="232" t="s">
        <v>115</v>
      </c>
      <c r="B24" s="266">
        <f>B13+B15</f>
        <v>797476</v>
      </c>
      <c r="C24" s="266">
        <f>C13+C15</f>
        <v>728631</v>
      </c>
      <c r="D24" s="266">
        <f>D13+D15</f>
        <v>731770</v>
      </c>
      <c r="E24" s="234">
        <f>D24/C24*100</f>
        <v>100.430807912373</v>
      </c>
      <c r="F24" s="234">
        <f>(D24/B24-1)*100</f>
        <v>-8.23924481739889</v>
      </c>
      <c r="G24" s="267"/>
      <c r="H24" s="268"/>
    </row>
    <row r="25" ht="28.5" customHeight="1"/>
  </sheetData>
  <mergeCells count="7">
    <mergeCell ref="A2:G2"/>
    <mergeCell ref="D4:F4"/>
    <mergeCell ref="A4:A5"/>
    <mergeCell ref="B4:B5"/>
    <mergeCell ref="C4:C5"/>
    <mergeCell ref="G4:G5"/>
    <mergeCell ref="G20:G22"/>
  </mergeCells>
  <printOptions horizontalCentered="1"/>
  <pageMargins left="0.78740157480315" right="0.551181102362205" top="1.14173228346457" bottom="0.708661417322835" header="0.511811023622047" footer="0.511811023622047"/>
  <pageSetup paperSize="9" orientation="portrait"/>
  <headerFooter alignWithMargins="0"/>
  <ignoredErrors>
    <ignoredError sqref="E6:F7" evalErro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showZeros="0" tabSelected="1" view="pageBreakPreview" zoomScaleNormal="100" workbookViewId="0">
      <pane xSplit="1" ySplit="5" topLeftCell="B20" activePane="bottomRight" state="frozen"/>
      <selection/>
      <selection pane="topRight"/>
      <selection pane="bottomLeft"/>
      <selection pane="bottomRight" activeCell="G30" sqref="G30"/>
    </sheetView>
  </sheetViews>
  <sheetFormatPr defaultColWidth="8" defaultRowHeight="14.25" outlineLevelCol="6"/>
  <cols>
    <col min="1" max="1" width="31" style="197" customWidth="1"/>
    <col min="2" max="2" width="8.5" style="197" customWidth="1"/>
    <col min="3" max="4" width="8.5" style="198" customWidth="1"/>
    <col min="5" max="5" width="7.5" style="198" customWidth="1"/>
    <col min="6" max="6" width="9.25" style="198" customWidth="1"/>
    <col min="7" max="7" width="10.625" style="198" customWidth="1"/>
    <col min="8" max="247" width="7.875" style="197" customWidth="1"/>
    <col min="248" max="16384" width="8" style="199"/>
  </cols>
  <sheetData>
    <row r="1" spans="1:7">
      <c r="A1" s="197" t="s">
        <v>606</v>
      </c>
    </row>
    <row r="2" ht="22.9" customHeight="1" spans="1:7">
      <c r="A2" s="200" t="s">
        <v>28</v>
      </c>
      <c r="B2" s="200"/>
      <c r="C2" s="200"/>
      <c r="D2" s="200"/>
      <c r="E2" s="200"/>
      <c r="F2" s="200"/>
      <c r="G2" s="200"/>
    </row>
    <row r="3" ht="15" customHeight="1" spans="1:7">
      <c r="A3" s="201"/>
      <c r="B3" s="201"/>
      <c r="C3" s="202"/>
      <c r="D3" s="202"/>
      <c r="E3" s="202"/>
      <c r="F3" s="202"/>
      <c r="G3" s="203" t="s">
        <v>73</v>
      </c>
    </row>
    <row r="4" ht="33" customHeight="1" spans="1:7">
      <c r="A4" s="204" t="s">
        <v>116</v>
      </c>
      <c r="B4" s="76" t="s">
        <v>75</v>
      </c>
      <c r="C4" s="77" t="s">
        <v>76</v>
      </c>
      <c r="D4" s="78" t="s">
        <v>607</v>
      </c>
      <c r="E4" s="79"/>
      <c r="F4" s="80"/>
      <c r="G4" s="205" t="s">
        <v>78</v>
      </c>
    </row>
    <row r="5" ht="24.75" customHeight="1" spans="1:7">
      <c r="A5" s="206"/>
      <c r="B5" s="83"/>
      <c r="C5" s="84"/>
      <c r="D5" s="85" t="s">
        <v>79</v>
      </c>
      <c r="E5" s="85" t="s">
        <v>80</v>
      </c>
      <c r="F5" s="85" t="s">
        <v>81</v>
      </c>
      <c r="G5" s="207"/>
    </row>
    <row r="6" ht="19.5" customHeight="1" spans="1:7">
      <c r="A6" s="208" t="s">
        <v>608</v>
      </c>
      <c r="B6" s="172">
        <f>B7+B8</f>
        <v>0</v>
      </c>
      <c r="C6" s="172">
        <f t="shared" ref="B6:D6" si="0">C7+C8</f>
        <v>436</v>
      </c>
      <c r="D6" s="172">
        <f t="shared" si="0"/>
        <v>36</v>
      </c>
      <c r="E6" s="172"/>
      <c r="F6" s="209"/>
      <c r="G6" s="210"/>
    </row>
    <row r="7" ht="24" customHeight="1" spans="1:7">
      <c r="A7" s="211" t="s">
        <v>609</v>
      </c>
      <c r="B7" s="172"/>
      <c r="C7" s="172">
        <v>436</v>
      </c>
      <c r="D7" s="172">
        <v>36</v>
      </c>
      <c r="E7" s="172"/>
      <c r="F7" s="209"/>
      <c r="G7" s="210"/>
    </row>
    <row r="8" ht="19.5" customHeight="1" spans="1:7">
      <c r="A8" s="211" t="s">
        <v>610</v>
      </c>
      <c r="B8" s="172"/>
      <c r="C8" s="172"/>
      <c r="D8" s="172"/>
      <c r="E8" s="172"/>
      <c r="F8" s="209"/>
      <c r="G8" s="210"/>
    </row>
    <row r="9" ht="25.15" customHeight="1" spans="1:7">
      <c r="A9" s="212" t="s">
        <v>611</v>
      </c>
      <c r="B9" s="172">
        <f>SUM(B10:B16)</f>
        <v>424951</v>
      </c>
      <c r="C9" s="172">
        <f>SUM(C10:C16)</f>
        <v>550092</v>
      </c>
      <c r="D9" s="172">
        <f>SUM(D10:D17)</f>
        <v>297671</v>
      </c>
      <c r="E9" s="209">
        <f>D9/C9%</f>
        <v>54.1129483795438</v>
      </c>
      <c r="F9" s="209">
        <f t="shared" ref="F9:F25" si="1">(D9/B9-1)*100</f>
        <v>-29.9516885476208</v>
      </c>
      <c r="G9" s="213"/>
    </row>
    <row r="10" ht="27.95" customHeight="1" spans="1:7">
      <c r="A10" s="211" t="s">
        <v>612</v>
      </c>
      <c r="B10" s="214">
        <v>288384</v>
      </c>
      <c r="C10" s="172">
        <v>466892</v>
      </c>
      <c r="D10" s="172">
        <v>262994</v>
      </c>
      <c r="E10" s="209">
        <f>D10/C10%</f>
        <v>56.3286584477781</v>
      </c>
      <c r="F10" s="209">
        <f t="shared" si="1"/>
        <v>-8.80423324456281</v>
      </c>
      <c r="G10" s="213"/>
    </row>
    <row r="11" ht="27.95" customHeight="1" spans="1:7">
      <c r="A11" s="211" t="s">
        <v>613</v>
      </c>
      <c r="B11" s="214"/>
      <c r="C11" s="172"/>
      <c r="D11" s="172"/>
      <c r="E11" s="209"/>
      <c r="F11" s="209"/>
      <c r="G11" s="213"/>
    </row>
    <row r="12" ht="25.15" customHeight="1" spans="1:7">
      <c r="A12" s="211" t="s">
        <v>614</v>
      </c>
      <c r="B12" s="214"/>
      <c r="C12" s="172"/>
      <c r="D12" s="172"/>
      <c r="E12" s="209"/>
      <c r="F12" s="209"/>
      <c r="G12" s="215"/>
    </row>
    <row r="13" ht="25.15" customHeight="1" spans="1:7">
      <c r="A13" s="211" t="s">
        <v>615</v>
      </c>
      <c r="B13" s="214">
        <v>88367</v>
      </c>
      <c r="C13" s="172">
        <v>22000</v>
      </c>
      <c r="D13" s="172">
        <v>27677</v>
      </c>
      <c r="E13" s="209">
        <f t="shared" ref="E13:E25" si="2">D13/C13%</f>
        <v>125.804545454545</v>
      </c>
      <c r="F13" s="209">
        <f t="shared" si="1"/>
        <v>-68.6794844229181</v>
      </c>
      <c r="G13" s="213"/>
    </row>
    <row r="14" ht="25.15" customHeight="1" spans="1:7">
      <c r="A14" s="211" t="s">
        <v>616</v>
      </c>
      <c r="B14" s="214">
        <v>0</v>
      </c>
      <c r="C14" s="172">
        <v>3000</v>
      </c>
      <c r="D14" s="172"/>
      <c r="E14" s="209">
        <f t="shared" si="2"/>
        <v>0</v>
      </c>
      <c r="F14" s="209" t="e">
        <f t="shared" si="1"/>
        <v>#DIV/0!</v>
      </c>
      <c r="G14" s="213"/>
    </row>
    <row r="15" ht="25.15" customHeight="1" spans="1:7">
      <c r="A15" s="211" t="s">
        <v>617</v>
      </c>
      <c r="B15" s="214">
        <v>48200</v>
      </c>
      <c r="C15" s="172">
        <v>58200</v>
      </c>
      <c r="D15" s="172"/>
      <c r="E15" s="209">
        <f t="shared" si="2"/>
        <v>0</v>
      </c>
      <c r="F15" s="209">
        <f t="shared" si="1"/>
        <v>-100</v>
      </c>
      <c r="G15" s="213"/>
    </row>
    <row r="16" ht="25.15" customHeight="1" spans="1:7">
      <c r="A16" s="211" t="s">
        <v>618</v>
      </c>
      <c r="B16" s="214"/>
      <c r="C16" s="172"/>
      <c r="D16" s="172"/>
      <c r="E16" s="209" t="e">
        <f t="shared" si="2"/>
        <v>#DIV/0!</v>
      </c>
      <c r="F16" s="209" t="e">
        <f t="shared" si="1"/>
        <v>#DIV/0!</v>
      </c>
      <c r="G16" s="213"/>
    </row>
    <row r="17" ht="25.15" customHeight="1" spans="1:7">
      <c r="A17" s="211" t="s">
        <v>619</v>
      </c>
      <c r="B17" s="214"/>
      <c r="C17" s="172"/>
      <c r="D17" s="172">
        <v>7000</v>
      </c>
      <c r="E17" s="209" t="e">
        <f t="shared" si="2"/>
        <v>#DIV/0!</v>
      </c>
      <c r="F17" s="209" t="e">
        <f t="shared" si="1"/>
        <v>#DIV/0!</v>
      </c>
      <c r="G17" s="213"/>
    </row>
    <row r="18" ht="25.15" customHeight="1" spans="1:7">
      <c r="A18" s="212" t="s">
        <v>620</v>
      </c>
      <c r="B18" s="172">
        <f>B19+B20</f>
        <v>1</v>
      </c>
      <c r="C18" s="172">
        <f>C19+C20</f>
        <v>136</v>
      </c>
      <c r="D18" s="172">
        <f>D19+D20</f>
        <v>3706</v>
      </c>
      <c r="E18" s="209">
        <f t="shared" si="2"/>
        <v>2725</v>
      </c>
      <c r="F18" s="209">
        <f t="shared" si="1"/>
        <v>370500</v>
      </c>
      <c r="G18" s="213"/>
    </row>
    <row r="19" ht="25.15" customHeight="1" spans="1:7">
      <c r="A19" s="211" t="s">
        <v>621</v>
      </c>
      <c r="B19" s="214">
        <v>1</v>
      </c>
      <c r="C19" s="172">
        <v>136</v>
      </c>
      <c r="D19" s="172">
        <v>136</v>
      </c>
      <c r="E19" s="209">
        <f t="shared" si="2"/>
        <v>100</v>
      </c>
      <c r="F19" s="209">
        <f t="shared" si="1"/>
        <v>13500</v>
      </c>
      <c r="G19" s="213"/>
    </row>
    <row r="20" ht="25.15" customHeight="1" spans="1:7">
      <c r="A20" s="211" t="s">
        <v>619</v>
      </c>
      <c r="B20" s="214"/>
      <c r="C20" s="172"/>
      <c r="D20" s="172">
        <v>3570</v>
      </c>
      <c r="E20" s="209" t="e">
        <f t="shared" si="2"/>
        <v>#DIV/0!</v>
      </c>
      <c r="F20" s="209" t="e">
        <f t="shared" si="1"/>
        <v>#DIV/0!</v>
      </c>
      <c r="G20" s="213"/>
    </row>
    <row r="21" ht="25.15" customHeight="1" spans="1:7">
      <c r="A21" s="216" t="s">
        <v>622</v>
      </c>
      <c r="B21" s="214">
        <f>B22</f>
        <v>367</v>
      </c>
      <c r="C21" s="214">
        <f>C22</f>
        <v>0</v>
      </c>
      <c r="D21" s="214">
        <f>D22</f>
        <v>300</v>
      </c>
      <c r="E21" s="209" t="e">
        <f t="shared" si="2"/>
        <v>#DIV/0!</v>
      </c>
      <c r="F21" s="209">
        <f t="shared" si="1"/>
        <v>-18.2561307901907</v>
      </c>
      <c r="G21" s="213"/>
    </row>
    <row r="22" ht="25.15" customHeight="1" spans="1:7">
      <c r="A22" s="211" t="s">
        <v>619</v>
      </c>
      <c r="B22" s="214">
        <v>367</v>
      </c>
      <c r="C22" s="172"/>
      <c r="D22" s="172">
        <v>300</v>
      </c>
      <c r="E22" s="209" t="e">
        <f t="shared" si="2"/>
        <v>#DIV/0!</v>
      </c>
      <c r="F22" s="209">
        <f t="shared" si="1"/>
        <v>-18.2561307901907</v>
      </c>
      <c r="G22" s="213"/>
    </row>
    <row r="23" ht="25.15" customHeight="1" spans="1:7">
      <c r="A23" s="216" t="s">
        <v>623</v>
      </c>
      <c r="B23" s="214">
        <f>B24</f>
        <v>0</v>
      </c>
      <c r="C23" s="214">
        <f>C24</f>
        <v>0</v>
      </c>
      <c r="D23" s="214">
        <f>D24</f>
        <v>700</v>
      </c>
      <c r="E23" s="209" t="e">
        <f t="shared" si="2"/>
        <v>#DIV/0!</v>
      </c>
      <c r="F23" s="209" t="e">
        <f t="shared" si="1"/>
        <v>#DIV/0!</v>
      </c>
      <c r="G23" s="213"/>
    </row>
    <row r="24" ht="25.15" customHeight="1" spans="1:7">
      <c r="A24" s="211" t="s">
        <v>619</v>
      </c>
      <c r="B24" s="214"/>
      <c r="C24" s="172"/>
      <c r="D24" s="172">
        <v>700</v>
      </c>
      <c r="E24" s="209" t="e">
        <f t="shared" si="2"/>
        <v>#DIV/0!</v>
      </c>
      <c r="F24" s="209" t="e">
        <f t="shared" si="1"/>
        <v>#DIV/0!</v>
      </c>
      <c r="G24" s="213"/>
    </row>
    <row r="25" ht="25.15" customHeight="1" spans="1:7">
      <c r="A25" s="212" t="s">
        <v>624</v>
      </c>
      <c r="B25" s="172">
        <f>SUM(B26:B27)</f>
        <v>50343</v>
      </c>
      <c r="C25" s="172">
        <f>SUM(C26:C27)</f>
        <v>118781</v>
      </c>
      <c r="D25" s="172">
        <f>SUM(D26:D27)</f>
        <v>280201</v>
      </c>
      <c r="E25" s="209">
        <f t="shared" si="2"/>
        <v>235.89715526894</v>
      </c>
      <c r="F25" s="209">
        <f t="shared" si="1"/>
        <v>456.583834892637</v>
      </c>
      <c r="G25" s="213"/>
    </row>
    <row r="26" ht="32.25" customHeight="1" spans="1:7">
      <c r="A26" s="211" t="s">
        <v>625</v>
      </c>
      <c r="B26" s="172">
        <v>49872</v>
      </c>
      <c r="C26" s="172">
        <v>118278</v>
      </c>
      <c r="D26" s="172">
        <v>279978</v>
      </c>
      <c r="E26" s="209"/>
      <c r="F26" s="209"/>
      <c r="G26" s="213"/>
    </row>
    <row r="27" ht="25.15" customHeight="1" spans="1:7">
      <c r="A27" s="211" t="s">
        <v>626</v>
      </c>
      <c r="B27" s="214">
        <v>471</v>
      </c>
      <c r="C27" s="172">
        <v>503</v>
      </c>
      <c r="D27" s="172">
        <v>223</v>
      </c>
      <c r="E27" s="209">
        <f>D27/C27%</f>
        <v>44.3339960238569</v>
      </c>
      <c r="F27" s="209">
        <f>(D27/B27-1)*100</f>
        <v>-52.6539278131635</v>
      </c>
      <c r="G27" s="217"/>
    </row>
    <row r="28" ht="25.15" customHeight="1" spans="1:7">
      <c r="A28" s="212" t="s">
        <v>627</v>
      </c>
      <c r="B28" s="172">
        <v>28170</v>
      </c>
      <c r="C28" s="172">
        <v>30636</v>
      </c>
      <c r="D28" s="172">
        <v>32115</v>
      </c>
      <c r="E28" s="209">
        <f>D28/C28%</f>
        <v>104.827653740697</v>
      </c>
      <c r="F28" s="209">
        <f>(D28/B28-1)*100</f>
        <v>14.0042598509052</v>
      </c>
      <c r="G28" s="218"/>
    </row>
    <row r="29" ht="9.95" customHeight="1" spans="1:7">
      <c r="A29" s="219"/>
      <c r="B29" s="220"/>
      <c r="C29" s="220"/>
      <c r="D29" s="220"/>
      <c r="E29" s="209" t="e">
        <f>D29/C29%</f>
        <v>#DIV/0!</v>
      </c>
      <c r="F29" s="209" t="e">
        <f>(D29/B29-1)*100</f>
        <v>#DIV/0!</v>
      </c>
      <c r="G29" s="218"/>
    </row>
    <row r="30" ht="25.15" customHeight="1" spans="1:7">
      <c r="A30" s="222" t="s">
        <v>140</v>
      </c>
      <c r="B30" s="220">
        <f>B6+B9+B25+B28+B18+B21+B23</f>
        <v>503832</v>
      </c>
      <c r="C30" s="220">
        <f>C6+C9+C25+C28+C18+C21+C23</f>
        <v>700081</v>
      </c>
      <c r="D30" s="220">
        <f>D6+D9+D25+D28+D18+D21+D23</f>
        <v>614729</v>
      </c>
      <c r="E30" s="209">
        <f>D30/C30%</f>
        <v>87.8082679004287</v>
      </c>
      <c r="F30" s="209">
        <f>(D30/B30-1)*100</f>
        <v>22.0107099191794</v>
      </c>
      <c r="G30" s="213"/>
    </row>
    <row r="31" ht="9.95" customHeight="1" spans="1:7">
      <c r="A31" s="222"/>
      <c r="B31" s="220"/>
      <c r="C31" s="220"/>
      <c r="D31" s="223"/>
      <c r="E31" s="221"/>
      <c r="F31" s="221"/>
      <c r="G31" s="213"/>
    </row>
    <row r="32" ht="25.15" customHeight="1" spans="1:7">
      <c r="A32" s="224" t="s">
        <v>141</v>
      </c>
      <c r="B32" s="220">
        <f>SUM(B33:B33)</f>
        <v>121950</v>
      </c>
      <c r="C32" s="220">
        <f>SUM(C33:C33)</f>
        <v>7250</v>
      </c>
      <c r="D32" s="220">
        <f>SUM(D33:D33)</f>
        <v>81450</v>
      </c>
      <c r="E32" s="221"/>
      <c r="F32" s="221"/>
      <c r="G32" s="213"/>
    </row>
    <row r="33" ht="25.15" customHeight="1" spans="1:7">
      <c r="A33" s="225" t="s">
        <v>628</v>
      </c>
      <c r="B33" s="226">
        <v>121950</v>
      </c>
      <c r="C33" s="172">
        <v>7250</v>
      </c>
      <c r="D33" s="227">
        <v>81450</v>
      </c>
      <c r="E33" s="221"/>
      <c r="F33" s="221"/>
      <c r="G33" s="213"/>
    </row>
    <row r="34" ht="9.95" customHeight="1" spans="1:7">
      <c r="A34" s="222"/>
      <c r="B34" s="220"/>
      <c r="C34" s="220"/>
      <c r="D34" s="223"/>
      <c r="E34" s="221"/>
      <c r="F34" s="221"/>
      <c r="G34" s="213"/>
    </row>
    <row r="35" ht="25.15" customHeight="1" spans="1:7">
      <c r="A35" s="228" t="s">
        <v>143</v>
      </c>
      <c r="B35" s="220">
        <v>45645</v>
      </c>
      <c r="C35" s="220">
        <f>SUM(C36:C38)</f>
        <v>21300</v>
      </c>
      <c r="D35" s="220">
        <f>SUM(D36:D38)</f>
        <v>35591</v>
      </c>
      <c r="E35" s="221"/>
      <c r="F35" s="221"/>
      <c r="G35" s="213"/>
    </row>
    <row r="36" ht="25.15" customHeight="1" spans="1:7">
      <c r="A36" s="229" t="s">
        <v>629</v>
      </c>
      <c r="B36" s="214">
        <v>13540</v>
      </c>
      <c r="C36" s="172">
        <v>300</v>
      </c>
      <c r="D36" s="172">
        <v>11790</v>
      </c>
      <c r="E36" s="221"/>
      <c r="F36" s="221"/>
      <c r="G36" s="213"/>
    </row>
    <row r="37" ht="25.15" customHeight="1" spans="1:7">
      <c r="A37" s="212" t="s">
        <v>146</v>
      </c>
      <c r="B37" s="226">
        <v>35000</v>
      </c>
      <c r="C37" s="172">
        <v>21000</v>
      </c>
      <c r="D37" s="227"/>
      <c r="E37" s="221"/>
      <c r="F37" s="221"/>
      <c r="G37" s="213"/>
    </row>
    <row r="38" ht="25.15" customHeight="1" spans="1:7">
      <c r="A38" s="212" t="s">
        <v>148</v>
      </c>
      <c r="B38" s="172">
        <v>123154</v>
      </c>
      <c r="C38" s="172"/>
      <c r="D38" s="230">
        <v>23801</v>
      </c>
      <c r="E38" s="221"/>
      <c r="F38" s="221"/>
      <c r="G38" s="213"/>
    </row>
    <row r="39" ht="9.95" customHeight="1" spans="1:7">
      <c r="A39" s="228"/>
      <c r="B39" s="220"/>
      <c r="C39" s="220"/>
      <c r="D39" s="231"/>
      <c r="E39" s="221"/>
      <c r="F39" s="221"/>
      <c r="G39" s="213"/>
    </row>
    <row r="40" ht="25.15" customHeight="1" spans="1:7">
      <c r="A40" s="232" t="s">
        <v>150</v>
      </c>
      <c r="B40" s="233">
        <v>970169</v>
      </c>
      <c r="C40" s="233">
        <f>C30+C35+C32</f>
        <v>728631</v>
      </c>
      <c r="D40" s="233">
        <f>D30+D35+D32</f>
        <v>731770</v>
      </c>
      <c r="E40" s="234">
        <f>D40/C40%</f>
        <v>100.430807912373</v>
      </c>
      <c r="F40" s="234">
        <f>(D40/B40-1)*100</f>
        <v>-24.5729352308722</v>
      </c>
      <c r="G40" s="235"/>
    </row>
    <row r="41" spans="1:7">
      <c r="C41" s="197"/>
      <c r="D41" s="197"/>
    </row>
    <row r="42" spans="1:7">
      <c r="B42" s="198"/>
      <c r="D42" s="198">
        <f>D40-D38</f>
        <v>707969</v>
      </c>
    </row>
    <row r="44" spans="1:7">
      <c r="C44" s="197"/>
      <c r="D44" s="197"/>
    </row>
  </sheetData>
  <mergeCells count="6">
    <mergeCell ref="A2:G2"/>
    <mergeCell ref="D4:F4"/>
    <mergeCell ref="A4:A5"/>
    <mergeCell ref="B4:B5"/>
    <mergeCell ref="C4:C5"/>
    <mergeCell ref="G4:G5"/>
  </mergeCells>
  <printOptions horizontalCentered="1"/>
  <pageMargins left="0.81" right="0.67" top="1.10236220472441" bottom="0.354330708661417" header="0.236220472440945" footer="0.236220472440945"/>
  <pageSetup paperSize="9" scale="77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5"/>
  <sheetViews>
    <sheetView showZeros="0" tabSelected="1" view="pageBreakPreview" zoomScaleNormal="100" workbookViewId="0">
      <pane xSplit="2" ySplit="5" topLeftCell="C10" activePane="bottomRight" state="frozen"/>
      <selection/>
      <selection pane="topRight"/>
      <selection pane="bottomLeft"/>
      <selection pane="bottomRight" activeCell="G30" sqref="G30"/>
    </sheetView>
  </sheetViews>
  <sheetFormatPr defaultColWidth="8" defaultRowHeight="14.25"/>
  <cols>
    <col min="1" max="1" width="24.5" style="197" customWidth="1"/>
    <col min="2" max="2" width="8.625" style="197" customWidth="1"/>
    <col min="3" max="4" width="8.625" style="198" customWidth="1"/>
    <col min="5" max="6" width="8.125" style="198" customWidth="1"/>
    <col min="7" max="7" width="13.125" style="198" customWidth="1"/>
    <col min="8" max="8" width="7.75" style="197" customWidth="1"/>
    <col min="9" max="249" width="7.875" style="197" customWidth="1"/>
    <col min="250" max="16384" width="8" style="69"/>
  </cols>
  <sheetData>
    <row r="1" spans="1:8">
      <c r="A1" s="197" t="s">
        <v>29</v>
      </c>
    </row>
    <row r="2" ht="22.9" customHeight="1" spans="1:8">
      <c r="A2" s="200" t="s">
        <v>30</v>
      </c>
      <c r="B2" s="200"/>
      <c r="C2" s="200"/>
      <c r="D2" s="200"/>
      <c r="E2" s="200"/>
      <c r="F2" s="200"/>
      <c r="G2" s="200"/>
    </row>
    <row r="3" ht="15" customHeight="1" spans="1:8">
      <c r="A3" s="201"/>
      <c r="B3" s="201"/>
      <c r="C3" s="202"/>
      <c r="D3" s="202"/>
      <c r="E3" s="202"/>
      <c r="F3" s="202"/>
      <c r="G3" s="203" t="s">
        <v>73</v>
      </c>
    </row>
    <row r="4" ht="30" customHeight="1" spans="1:8">
      <c r="A4" s="236" t="s">
        <v>74</v>
      </c>
      <c r="B4" s="237" t="s">
        <v>75</v>
      </c>
      <c r="C4" s="77" t="s">
        <v>76</v>
      </c>
      <c r="D4" s="237" t="s">
        <v>77</v>
      </c>
      <c r="E4" s="237"/>
      <c r="F4" s="237"/>
      <c r="G4" s="238" t="s">
        <v>593</v>
      </c>
    </row>
    <row r="5" ht="30" customHeight="1" spans="1:8">
      <c r="A5" s="239"/>
      <c r="B5" s="240"/>
      <c r="C5" s="84"/>
      <c r="D5" s="240" t="s">
        <v>519</v>
      </c>
      <c r="E5" s="241" t="s">
        <v>80</v>
      </c>
      <c r="F5" s="85" t="s">
        <v>81</v>
      </c>
      <c r="G5" s="242"/>
    </row>
    <row r="6" ht="30" customHeight="1" spans="1:8">
      <c r="A6" s="212" t="s">
        <v>594</v>
      </c>
      <c r="B6" s="214"/>
      <c r="C6" s="172"/>
      <c r="D6" s="172"/>
      <c r="E6" s="209" t="e">
        <f t="shared" ref="E6:E13" si="0">D6/C6%</f>
        <v>#DIV/0!</v>
      </c>
      <c r="F6" s="243" t="e">
        <f t="shared" ref="F6:F11" si="1">(D6/B6-1)*100</f>
        <v>#DIV/0!</v>
      </c>
      <c r="G6" s="244"/>
    </row>
    <row r="7" ht="30" customHeight="1" spans="1:8">
      <c r="A7" s="212" t="s">
        <v>595</v>
      </c>
      <c r="B7" s="214"/>
      <c r="C7" s="172"/>
      <c r="D7" s="172"/>
      <c r="E7" s="209" t="e">
        <f t="shared" si="0"/>
        <v>#DIV/0!</v>
      </c>
      <c r="F7" s="243" t="e">
        <f t="shared" si="1"/>
        <v>#DIV/0!</v>
      </c>
      <c r="G7" s="245"/>
    </row>
    <row r="8" ht="30" customHeight="1" spans="1:8">
      <c r="A8" s="212" t="s">
        <v>596</v>
      </c>
      <c r="B8" s="214">
        <v>336589</v>
      </c>
      <c r="C8" s="172">
        <v>500000</v>
      </c>
      <c r="D8" s="172">
        <v>297221</v>
      </c>
      <c r="E8" s="209">
        <f t="shared" si="0"/>
        <v>59.4442</v>
      </c>
      <c r="F8" s="243">
        <f t="shared" si="1"/>
        <v>-11.6961635704078</v>
      </c>
      <c r="G8" s="246"/>
    </row>
    <row r="9" ht="30" customHeight="1" spans="1:8">
      <c r="A9" s="212" t="s">
        <v>597</v>
      </c>
      <c r="B9" s="214">
        <v>375</v>
      </c>
      <c r="C9" s="172">
        <v>500</v>
      </c>
      <c r="D9" s="172">
        <v>738</v>
      </c>
      <c r="E9" s="209">
        <f t="shared" si="0"/>
        <v>147.6</v>
      </c>
      <c r="F9" s="243">
        <f t="shared" si="1"/>
        <v>96.8</v>
      </c>
      <c r="G9" s="247"/>
    </row>
    <row r="10" ht="30" customHeight="1" spans="1:8">
      <c r="A10" s="212" t="s">
        <v>598</v>
      </c>
      <c r="B10" s="214">
        <v>123800</v>
      </c>
      <c r="C10" s="172">
        <v>22000</v>
      </c>
      <c r="D10" s="172">
        <v>31200</v>
      </c>
      <c r="E10" s="209">
        <f t="shared" si="0"/>
        <v>141.818181818182</v>
      </c>
      <c r="F10" s="243">
        <f t="shared" si="1"/>
        <v>-74.7980613893376</v>
      </c>
      <c r="G10" s="247"/>
    </row>
    <row r="11" ht="30" customHeight="1" spans="1:8">
      <c r="A11" s="212" t="s">
        <v>599</v>
      </c>
      <c r="B11" s="248"/>
      <c r="C11" s="172">
        <v>3000</v>
      </c>
      <c r="D11" s="172"/>
      <c r="E11" s="209">
        <f t="shared" si="0"/>
        <v>0</v>
      </c>
      <c r="F11" s="243" t="e">
        <f t="shared" si="1"/>
        <v>#DIV/0!</v>
      </c>
      <c r="G11" s="249"/>
    </row>
    <row r="12" ht="30" customHeight="1" spans="1:8">
      <c r="A12" s="212" t="s">
        <v>600</v>
      </c>
      <c r="B12" s="172">
        <v>9054</v>
      </c>
      <c r="C12" s="172">
        <v>11252</v>
      </c>
      <c r="D12" s="172">
        <v>12405</v>
      </c>
      <c r="E12" s="209">
        <f t="shared" si="0"/>
        <v>110.247067188055</v>
      </c>
      <c r="F12" s="250"/>
      <c r="G12" s="251" t="s">
        <v>601</v>
      </c>
    </row>
    <row r="13" ht="30" customHeight="1" spans="1:8">
      <c r="A13" s="252" t="s">
        <v>105</v>
      </c>
      <c r="B13" s="220">
        <f>SUM(B8:B12)</f>
        <v>469818</v>
      </c>
      <c r="C13" s="220">
        <f>SUM(C8:C12)</f>
        <v>536752</v>
      </c>
      <c r="D13" s="220">
        <f>SUM(D8:D12)</f>
        <v>341564</v>
      </c>
      <c r="E13" s="221">
        <f t="shared" si="0"/>
        <v>63.6353474230184</v>
      </c>
      <c r="F13" s="221">
        <f>(D13/B13-1)*100</f>
        <v>-27.2986560753313</v>
      </c>
      <c r="G13" s="253"/>
      <c r="H13" s="254"/>
    </row>
    <row r="14" ht="30" customHeight="1" spans="1:8">
      <c r="A14" s="252"/>
      <c r="B14" s="189"/>
      <c r="C14" s="189"/>
      <c r="D14" s="184"/>
      <c r="E14" s="185"/>
      <c r="F14" s="255"/>
      <c r="G14" s="256"/>
    </row>
    <row r="15" ht="30" customHeight="1" spans="1:8">
      <c r="A15" s="257" t="s">
        <v>151</v>
      </c>
      <c r="B15" s="220">
        <f>SUM(B17:B20)</f>
        <v>327658</v>
      </c>
      <c r="C15" s="220">
        <f>SUM(C17:C20)</f>
        <v>191879</v>
      </c>
      <c r="D15" s="220">
        <f>SUM(D16:D20)</f>
        <v>390206</v>
      </c>
      <c r="E15" s="185"/>
      <c r="F15" s="255"/>
      <c r="G15" s="258"/>
    </row>
    <row r="16" ht="30" customHeight="1" spans="1:8">
      <c r="A16" s="259" t="s">
        <v>602</v>
      </c>
      <c r="B16" s="172"/>
      <c r="C16" s="220"/>
      <c r="D16" s="172"/>
      <c r="E16" s="185"/>
      <c r="F16" s="255"/>
      <c r="G16" s="258"/>
    </row>
    <row r="17" ht="30" customHeight="1" spans="1:18">
      <c r="A17" s="259" t="s">
        <v>603</v>
      </c>
      <c r="B17" s="214">
        <v>3854</v>
      </c>
      <c r="C17" s="172">
        <v>4000</v>
      </c>
      <c r="D17" s="172">
        <v>24627</v>
      </c>
      <c r="E17" s="260"/>
      <c r="F17" s="255"/>
      <c r="G17" s="258"/>
      <c r="H17" s="261"/>
      <c r="I17" s="261"/>
    </row>
    <row r="18" ht="30" customHeight="1" spans="1:18">
      <c r="A18" s="259" t="s">
        <v>111</v>
      </c>
      <c r="B18" s="172">
        <v>15804</v>
      </c>
      <c r="C18" s="172">
        <v>123154</v>
      </c>
      <c r="D18" s="172">
        <v>123154</v>
      </c>
      <c r="E18" s="260"/>
      <c r="F18" s="262"/>
      <c r="G18" s="258"/>
      <c r="R18" s="263"/>
    </row>
    <row r="19" ht="30" customHeight="1" spans="1:18">
      <c r="A19" s="259" t="s">
        <v>113</v>
      </c>
      <c r="B19" s="172"/>
      <c r="C19" s="172"/>
      <c r="D19" s="172"/>
      <c r="E19" s="260"/>
      <c r="F19" s="255"/>
      <c r="G19" s="258"/>
    </row>
    <row r="20" ht="30" customHeight="1" spans="1:18">
      <c r="A20" s="259" t="s">
        <v>114</v>
      </c>
      <c r="B20" s="172">
        <v>308000</v>
      </c>
      <c r="C20" s="172">
        <v>64725</v>
      </c>
      <c r="D20" s="172">
        <v>242425</v>
      </c>
      <c r="E20" s="260"/>
      <c r="F20" s="255"/>
      <c r="G20" s="264"/>
    </row>
    <row r="21" ht="30" customHeight="1" spans="1:18">
      <c r="A21" s="265" t="s">
        <v>604</v>
      </c>
      <c r="B21" s="214">
        <v>154650</v>
      </c>
      <c r="C21" s="172"/>
      <c r="D21" s="172">
        <v>161700</v>
      </c>
      <c r="E21" s="260"/>
      <c r="F21" s="255"/>
      <c r="G21" s="264"/>
    </row>
    <row r="22" ht="30" customHeight="1" spans="1:18">
      <c r="A22" s="265" t="s">
        <v>605</v>
      </c>
      <c r="B22" s="214">
        <v>153350</v>
      </c>
      <c r="C22" s="172">
        <v>64725</v>
      </c>
      <c r="D22" s="172">
        <f>D20-D21</f>
        <v>80725</v>
      </c>
      <c r="E22" s="260"/>
      <c r="F22" s="255"/>
      <c r="G22" s="264"/>
    </row>
    <row r="23" ht="30" customHeight="1" spans="1:18">
      <c r="A23" s="257"/>
      <c r="B23" s="220"/>
      <c r="C23" s="220"/>
      <c r="D23" s="220"/>
      <c r="E23" s="185"/>
      <c r="F23" s="185"/>
      <c r="G23" s="258"/>
    </row>
    <row r="24" ht="30" customHeight="1" spans="1:18">
      <c r="A24" s="232" t="s">
        <v>115</v>
      </c>
      <c r="B24" s="266">
        <f>B13+B15</f>
        <v>797476</v>
      </c>
      <c r="C24" s="266">
        <f>C13+C15</f>
        <v>728631</v>
      </c>
      <c r="D24" s="266">
        <f>D13+D15</f>
        <v>731770</v>
      </c>
      <c r="E24" s="234">
        <f>D24/C24*100</f>
        <v>100.430807912373</v>
      </c>
      <c r="F24" s="234">
        <f>(D24/B24-1)*100</f>
        <v>-8.23924481739889</v>
      </c>
      <c r="G24" s="267"/>
      <c r="H24" s="268"/>
    </row>
    <row r="25" ht="28.5" customHeight="1"/>
  </sheetData>
  <mergeCells count="7">
    <mergeCell ref="A2:G2"/>
    <mergeCell ref="D4:F4"/>
    <mergeCell ref="A4:A5"/>
    <mergeCell ref="B4:B5"/>
    <mergeCell ref="C4:C5"/>
    <mergeCell ref="G4:G5"/>
    <mergeCell ref="G20:G22"/>
  </mergeCells>
  <printOptions horizontalCentered="1"/>
  <pageMargins left="0.78740157480315" right="0.551181102362205" top="1.14173228346457" bottom="0.708661417322835" header="0.511811023622047" footer="0.511811023622047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"/>
  <sheetViews>
    <sheetView showZeros="0" tabSelected="1" view="pageBreakPreview" zoomScaleNormal="100" workbookViewId="0">
      <pane xSplit="1" ySplit="5" topLeftCell="B27" activePane="bottomRight" state="frozen"/>
      <selection/>
      <selection pane="topRight"/>
      <selection pane="bottomLeft"/>
      <selection pane="bottomRight" activeCell="G30" sqref="G30"/>
    </sheetView>
  </sheetViews>
  <sheetFormatPr defaultColWidth="8" defaultRowHeight="14.25"/>
  <cols>
    <col min="1" max="1" width="31" style="197" customWidth="1"/>
    <col min="2" max="2" width="8.5" style="197" customWidth="1"/>
    <col min="3" max="4" width="8.5" style="198" customWidth="1"/>
    <col min="5" max="6" width="7.5" style="198" customWidth="1"/>
    <col min="7" max="7" width="10.625" style="198" customWidth="1"/>
    <col min="8" max="247" width="7.875" style="197" customWidth="1"/>
    <col min="248" max="16384" width="8" style="199"/>
  </cols>
  <sheetData>
    <row r="1" spans="1:9">
      <c r="A1" s="197" t="s">
        <v>31</v>
      </c>
    </row>
    <row r="2" ht="22.9" customHeight="1" spans="1:9">
      <c r="A2" s="200" t="s">
        <v>32</v>
      </c>
      <c r="B2" s="200"/>
      <c r="C2" s="200"/>
      <c r="D2" s="200"/>
      <c r="E2" s="200"/>
      <c r="F2" s="200"/>
      <c r="G2" s="200"/>
    </row>
    <row r="3" ht="15" customHeight="1" spans="1:9">
      <c r="A3" s="201"/>
      <c r="B3" s="201"/>
      <c r="C3" s="202"/>
      <c r="D3" s="202"/>
      <c r="E3" s="202"/>
      <c r="F3" s="202"/>
      <c r="G3" s="203" t="s">
        <v>73</v>
      </c>
    </row>
    <row r="4" ht="19.5" customHeight="1" spans="1:9">
      <c r="A4" s="204" t="s">
        <v>116</v>
      </c>
      <c r="B4" s="76" t="s">
        <v>75</v>
      </c>
      <c r="C4" s="77" t="s">
        <v>76</v>
      </c>
      <c r="D4" s="78" t="s">
        <v>77</v>
      </c>
      <c r="E4" s="79"/>
      <c r="F4" s="80"/>
      <c r="G4" s="205" t="s">
        <v>78</v>
      </c>
    </row>
    <row r="5" ht="31.5" customHeight="1" spans="1:9">
      <c r="A5" s="206"/>
      <c r="B5" s="83"/>
      <c r="C5" s="84"/>
      <c r="D5" s="85" t="s">
        <v>79</v>
      </c>
      <c r="E5" s="85" t="s">
        <v>80</v>
      </c>
      <c r="F5" s="85" t="s">
        <v>81</v>
      </c>
      <c r="G5" s="207"/>
    </row>
    <row r="6" ht="19.5" customHeight="1" spans="1:9">
      <c r="A6" s="208" t="s">
        <v>608</v>
      </c>
      <c r="B6" s="172">
        <v>0</v>
      </c>
      <c r="C6" s="172">
        <v>436</v>
      </c>
      <c r="D6" s="172">
        <v>36</v>
      </c>
      <c r="E6" s="172"/>
      <c r="F6" s="209" t="e">
        <f>(D6/B6-1)*100</f>
        <v>#DIV/0!</v>
      </c>
      <c r="G6" s="210"/>
      <c r="H6" s="208"/>
      <c r="I6" s="172"/>
    </row>
    <row r="7" ht="24" customHeight="1" spans="1:9">
      <c r="A7" s="211" t="s">
        <v>609</v>
      </c>
      <c r="B7" s="172"/>
      <c r="C7" s="172">
        <v>436</v>
      </c>
      <c r="D7" s="172">
        <v>36</v>
      </c>
      <c r="E7" s="172"/>
      <c r="F7" s="209" t="e">
        <f>(D7/B7-1)*100</f>
        <v>#DIV/0!</v>
      </c>
      <c r="G7" s="210"/>
      <c r="H7" s="211"/>
      <c r="I7" s="172"/>
    </row>
    <row r="8" ht="19.5" customHeight="1" spans="1:9">
      <c r="A8" s="211" t="s">
        <v>610</v>
      </c>
      <c r="B8" s="172"/>
      <c r="C8" s="172"/>
      <c r="D8" s="172"/>
      <c r="E8" s="172"/>
      <c r="F8" s="209" t="e">
        <f>(D8/B8-1)*100</f>
        <v>#DIV/0!</v>
      </c>
      <c r="G8" s="210"/>
      <c r="H8" s="211"/>
      <c r="I8" s="172"/>
    </row>
    <row r="9" ht="19.5" customHeight="1" spans="1:9">
      <c r="A9" s="208" t="s">
        <v>611</v>
      </c>
      <c r="B9" s="172">
        <v>424951</v>
      </c>
      <c r="C9" s="172">
        <v>550092</v>
      </c>
      <c r="D9" s="172">
        <v>297041</v>
      </c>
      <c r="E9" s="172"/>
      <c r="F9" s="209">
        <f>(D9/B9-1)*100</f>
        <v>-30.0999409343666</v>
      </c>
      <c r="G9" s="210"/>
      <c r="H9" s="208"/>
      <c r="I9" s="172"/>
    </row>
    <row r="10" ht="19.5" customHeight="1" spans="1:9">
      <c r="A10" s="211" t="s">
        <v>612</v>
      </c>
      <c r="B10" s="172">
        <v>288384</v>
      </c>
      <c r="C10" s="172">
        <v>466892</v>
      </c>
      <c r="D10" s="172">
        <v>262364</v>
      </c>
      <c r="E10" s="172"/>
      <c r="F10" s="209">
        <f>(D10/B10-1)*100</f>
        <v>-9.0226919662672</v>
      </c>
      <c r="G10" s="210"/>
      <c r="H10" s="211"/>
      <c r="I10" s="172"/>
    </row>
    <row r="11" ht="25.15" customHeight="1" spans="1:9">
      <c r="A11" s="212" t="s">
        <v>613</v>
      </c>
      <c r="B11" s="172"/>
      <c r="C11" s="172"/>
      <c r="D11" s="172"/>
      <c r="E11" s="209" t="e">
        <f t="shared" ref="E11:E16" si="0">D11/C11%</f>
        <v>#DIV/0!</v>
      </c>
      <c r="F11" s="209" t="e">
        <f t="shared" ref="F11:F16" si="1">(D11/B11-1)*100</f>
        <v>#DIV/0!</v>
      </c>
      <c r="G11" s="213"/>
      <c r="H11" s="212"/>
      <c r="I11" s="172"/>
    </row>
    <row r="12" ht="27.95" customHeight="1" spans="1:9">
      <c r="A12" s="211" t="s">
        <v>614</v>
      </c>
      <c r="B12" s="214"/>
      <c r="C12" s="172"/>
      <c r="D12" s="172"/>
      <c r="E12" s="209" t="e">
        <f t="shared" si="0"/>
        <v>#DIV/0!</v>
      </c>
      <c r="F12" s="209" t="e">
        <f t="shared" si="1"/>
        <v>#DIV/0!</v>
      </c>
      <c r="G12" s="213"/>
      <c r="H12" s="211"/>
      <c r="I12" s="214"/>
    </row>
    <row r="13" ht="27.95" customHeight="1" spans="1:9">
      <c r="A13" s="211" t="s">
        <v>615</v>
      </c>
      <c r="B13" s="214">
        <v>88367</v>
      </c>
      <c r="C13" s="172">
        <v>22000</v>
      </c>
      <c r="D13" s="172">
        <v>27677</v>
      </c>
      <c r="E13" s="209">
        <f t="shared" si="0"/>
        <v>125.804545454545</v>
      </c>
      <c r="F13" s="209">
        <f t="shared" si="1"/>
        <v>-68.6794844229181</v>
      </c>
      <c r="G13" s="213"/>
      <c r="H13" s="211"/>
      <c r="I13" s="214"/>
    </row>
    <row r="14" ht="25.15" customHeight="1" spans="1:9">
      <c r="A14" s="211" t="s">
        <v>616</v>
      </c>
      <c r="B14" s="214">
        <v>0</v>
      </c>
      <c r="C14" s="172">
        <v>3000</v>
      </c>
      <c r="D14" s="172"/>
      <c r="E14" s="209">
        <f t="shared" si="0"/>
        <v>0</v>
      </c>
      <c r="F14" s="209" t="e">
        <f t="shared" si="1"/>
        <v>#DIV/0!</v>
      </c>
      <c r="G14" s="215"/>
      <c r="H14" s="211"/>
      <c r="I14" s="214"/>
    </row>
    <row r="15" ht="25.15" customHeight="1" spans="1:9">
      <c r="A15" s="211" t="s">
        <v>617</v>
      </c>
      <c r="B15" s="214">
        <v>48200</v>
      </c>
      <c r="C15" s="172">
        <v>58200</v>
      </c>
      <c r="D15" s="172"/>
      <c r="E15" s="209">
        <f t="shared" si="0"/>
        <v>0</v>
      </c>
      <c r="F15" s="209">
        <f t="shared" si="1"/>
        <v>-100</v>
      </c>
      <c r="G15" s="213"/>
      <c r="H15" s="211"/>
      <c r="I15" s="214"/>
    </row>
    <row r="16" ht="25.15" customHeight="1" spans="1:9">
      <c r="A16" s="211" t="s">
        <v>618</v>
      </c>
      <c r="B16" s="214"/>
      <c r="C16" s="172"/>
      <c r="D16" s="172"/>
      <c r="E16" s="209" t="e">
        <f t="shared" si="0"/>
        <v>#DIV/0!</v>
      </c>
      <c r="F16" s="209" t="e">
        <f t="shared" si="1"/>
        <v>#DIV/0!</v>
      </c>
      <c r="G16" s="213"/>
      <c r="H16" s="211"/>
      <c r="I16" s="214"/>
    </row>
    <row r="17" ht="25.15" customHeight="1" spans="1:9">
      <c r="A17" s="211" t="s">
        <v>619</v>
      </c>
      <c r="B17" s="214"/>
      <c r="C17" s="172"/>
      <c r="D17" s="172">
        <v>7000</v>
      </c>
      <c r="E17" s="209"/>
      <c r="F17" s="209"/>
      <c r="G17" s="213"/>
      <c r="H17" s="211"/>
      <c r="I17" s="214"/>
    </row>
    <row r="18" ht="25.15" customHeight="1" spans="1:9">
      <c r="A18" s="211" t="s">
        <v>620</v>
      </c>
      <c r="B18" s="214">
        <v>1</v>
      </c>
      <c r="C18" s="172">
        <v>136</v>
      </c>
      <c r="D18" s="172">
        <v>3706</v>
      </c>
      <c r="E18" s="209"/>
      <c r="F18" s="209"/>
      <c r="G18" s="213"/>
      <c r="H18" s="211"/>
      <c r="I18" s="214"/>
    </row>
    <row r="19" ht="25.15" customHeight="1" spans="1:9">
      <c r="A19" s="212" t="s">
        <v>621</v>
      </c>
      <c r="B19" s="214">
        <v>1</v>
      </c>
      <c r="C19" s="172">
        <v>136</v>
      </c>
      <c r="D19" s="172">
        <v>136</v>
      </c>
      <c r="E19" s="209"/>
      <c r="F19" s="209"/>
      <c r="G19" s="213"/>
      <c r="H19" s="211"/>
      <c r="I19" s="214"/>
    </row>
    <row r="20" ht="25.15" customHeight="1" spans="1:9">
      <c r="A20" s="211" t="s">
        <v>619</v>
      </c>
      <c r="B20" s="214"/>
      <c r="C20" s="172"/>
      <c r="D20" s="172">
        <v>3570</v>
      </c>
      <c r="E20" s="209"/>
      <c r="F20" s="209"/>
      <c r="G20" s="213"/>
      <c r="H20" s="211"/>
      <c r="I20" s="214"/>
    </row>
    <row r="21" ht="25.15" customHeight="1" spans="1:9">
      <c r="A21" s="216" t="s">
        <v>622</v>
      </c>
      <c r="B21" s="214">
        <v>367</v>
      </c>
      <c r="C21" s="172">
        <v>0</v>
      </c>
      <c r="D21" s="172">
        <v>300</v>
      </c>
      <c r="E21" s="209"/>
      <c r="F21" s="209"/>
      <c r="G21" s="213"/>
      <c r="H21" s="211"/>
      <c r="I21" s="214"/>
    </row>
    <row r="22" ht="25.15" customHeight="1" spans="1:9">
      <c r="A22" s="211" t="s">
        <v>619</v>
      </c>
      <c r="B22" s="172">
        <v>367</v>
      </c>
      <c r="C22" s="172"/>
      <c r="D22" s="172">
        <v>300</v>
      </c>
      <c r="E22" s="209" t="e">
        <f>D22/C22%</f>
        <v>#DIV/0!</v>
      </c>
      <c r="F22" s="209">
        <f>(D22/B22-1)*100</f>
        <v>-18.2561307901907</v>
      </c>
      <c r="G22" s="213"/>
      <c r="H22" s="211"/>
      <c r="I22" s="214"/>
    </row>
    <row r="23" ht="32.25" customHeight="1" spans="1:9">
      <c r="A23" s="212" t="s">
        <v>623</v>
      </c>
      <c r="B23" s="172">
        <v>0</v>
      </c>
      <c r="C23" s="172">
        <v>0</v>
      </c>
      <c r="D23" s="172">
        <v>700</v>
      </c>
      <c r="E23" s="209"/>
      <c r="F23" s="209"/>
      <c r="G23" s="213"/>
      <c r="H23" s="212"/>
      <c r="I23" s="214"/>
    </row>
    <row r="24" ht="25.15" customHeight="1" spans="1:9">
      <c r="A24" s="211" t="s">
        <v>619</v>
      </c>
      <c r="B24" s="214"/>
      <c r="C24" s="172"/>
      <c r="D24" s="172">
        <v>700</v>
      </c>
      <c r="E24" s="209" t="e">
        <f>D24/C24%</f>
        <v>#DIV/0!</v>
      </c>
      <c r="F24" s="209" t="e">
        <f>(D24/B24-1)*100</f>
        <v>#DIV/0!</v>
      </c>
      <c r="G24" s="217"/>
      <c r="H24" s="211"/>
      <c r="I24" s="214"/>
    </row>
    <row r="25" ht="25.15" customHeight="1" spans="1:9">
      <c r="A25" s="211" t="s">
        <v>624</v>
      </c>
      <c r="B25" s="214">
        <v>50343</v>
      </c>
      <c r="C25" s="172">
        <v>118781</v>
      </c>
      <c r="D25" s="172">
        <v>280201</v>
      </c>
      <c r="E25" s="209">
        <f>D25/C25%</f>
        <v>235.89715526894</v>
      </c>
      <c r="F25" s="209">
        <f>(D25/B25-1)*100</f>
        <v>456.583834892637</v>
      </c>
      <c r="G25" s="218"/>
      <c r="H25" s="216"/>
      <c r="I25" s="214"/>
    </row>
    <row r="26" ht="25.15" customHeight="1" spans="1:9">
      <c r="A26" s="212" t="s">
        <v>625</v>
      </c>
      <c r="B26" s="214">
        <v>49872</v>
      </c>
      <c r="C26" s="172">
        <v>118278</v>
      </c>
      <c r="D26" s="172">
        <v>279978</v>
      </c>
      <c r="E26" s="209">
        <f>D26/C26%</f>
        <v>236.711814538629</v>
      </c>
      <c r="F26" s="209">
        <f>(D26/B26-1)*100</f>
        <v>461.393166506256</v>
      </c>
      <c r="G26" s="218"/>
      <c r="H26" s="211"/>
      <c r="I26" s="214"/>
    </row>
    <row r="27" ht="25.15" customHeight="1" spans="1:9">
      <c r="A27" s="212" t="s">
        <v>626</v>
      </c>
      <c r="B27" s="214">
        <v>471</v>
      </c>
      <c r="C27" s="172">
        <v>503</v>
      </c>
      <c r="D27" s="172">
        <v>223</v>
      </c>
      <c r="E27" s="209">
        <f>D27/C27%</f>
        <v>44.3339960238569</v>
      </c>
      <c r="F27" s="209">
        <f>(D27/B27-1)*100</f>
        <v>-52.6539278131635</v>
      </c>
      <c r="G27" s="218"/>
      <c r="H27" s="211"/>
      <c r="I27" s="214"/>
    </row>
    <row r="28" ht="25.15" customHeight="1" spans="1:9">
      <c r="A28" s="212" t="s">
        <v>627</v>
      </c>
      <c r="B28" s="214">
        <v>28170</v>
      </c>
      <c r="C28" s="172">
        <v>30636</v>
      </c>
      <c r="D28" s="172">
        <v>32115</v>
      </c>
      <c r="E28" s="209">
        <f>D28/C28%</f>
        <v>104.827653740697</v>
      </c>
      <c r="F28" s="209">
        <f>(D28/B28-1)*100</f>
        <v>14.0042598509052</v>
      </c>
      <c r="G28" s="218"/>
      <c r="H28" s="211"/>
      <c r="I28" s="214"/>
    </row>
    <row r="29" ht="9.95" customHeight="1" spans="1:9">
      <c r="A29" s="219"/>
      <c r="B29" s="220"/>
      <c r="C29" s="220"/>
      <c r="D29" s="220"/>
      <c r="E29" s="221"/>
      <c r="F29" s="221"/>
      <c r="G29" s="218"/>
      <c r="H29" s="212"/>
      <c r="I29" s="172"/>
    </row>
    <row r="30" ht="25.15" customHeight="1" spans="1:9">
      <c r="A30" s="222" t="s">
        <v>140</v>
      </c>
      <c r="B30" s="220">
        <f>B6+B9+B25+B28+B18+B21+B23</f>
        <v>503832</v>
      </c>
      <c r="C30" s="220">
        <f>C6+C9+C25+C28+C18+C21+C23</f>
        <v>700081</v>
      </c>
      <c r="D30" s="220">
        <f>D6+D9+D25+D28+D18+D21+D23</f>
        <v>614099</v>
      </c>
      <c r="E30" s="221">
        <f>D30/C30%</f>
        <v>87.7182783135094</v>
      </c>
      <c r="F30" s="221">
        <f>(D30/B30-1)*100</f>
        <v>21.8856682386192</v>
      </c>
      <c r="G30" s="213"/>
      <c r="H30" s="211"/>
      <c r="I30" s="172"/>
    </row>
    <row r="31" ht="9.95" customHeight="1" spans="1:9">
      <c r="A31" s="222"/>
      <c r="B31" s="220"/>
      <c r="C31" s="220"/>
      <c r="D31" s="223"/>
      <c r="E31" s="221"/>
      <c r="F31" s="221"/>
      <c r="G31" s="213"/>
      <c r="H31" s="211"/>
      <c r="I31" s="214"/>
    </row>
    <row r="32" ht="25.15" customHeight="1" spans="1:9">
      <c r="A32" s="224" t="s">
        <v>141</v>
      </c>
      <c r="B32" s="220">
        <f>SUM(B33:B33)</f>
        <v>121950</v>
      </c>
      <c r="C32" s="220">
        <f>SUM(C33:C33)</f>
        <v>7250</v>
      </c>
      <c r="D32" s="220">
        <f>SUM(D33:D33)</f>
        <v>81450</v>
      </c>
      <c r="E32" s="221"/>
      <c r="F32" s="221"/>
      <c r="G32" s="213"/>
      <c r="H32" s="212"/>
      <c r="I32" s="214"/>
    </row>
    <row r="33" ht="25.15" customHeight="1" spans="1:9">
      <c r="A33" s="225" t="s">
        <v>628</v>
      </c>
      <c r="B33" s="226">
        <v>121950</v>
      </c>
      <c r="C33" s="172">
        <v>7250</v>
      </c>
      <c r="D33" s="227">
        <v>81450</v>
      </c>
      <c r="E33" s="221"/>
      <c r="F33" s="221"/>
      <c r="G33" s="213"/>
      <c r="H33" s="219"/>
      <c r="I33" s="220"/>
    </row>
    <row r="34" ht="9.95" customHeight="1" spans="1:9">
      <c r="A34" s="222"/>
      <c r="B34" s="220"/>
      <c r="C34" s="220"/>
      <c r="D34" s="223"/>
      <c r="E34" s="221"/>
      <c r="F34" s="221"/>
      <c r="G34" s="213"/>
      <c r="H34" s="222"/>
      <c r="I34" s="220"/>
    </row>
    <row r="35" ht="25.15" customHeight="1" spans="1:9">
      <c r="A35" s="228" t="s">
        <v>143</v>
      </c>
      <c r="B35" s="220">
        <f>SUM(B37:B39)</f>
        <v>171694</v>
      </c>
      <c r="C35" s="220">
        <f>SUM(C37:C39)</f>
        <v>21300</v>
      </c>
      <c r="D35" s="220">
        <f>SUM(D36:D39)</f>
        <v>36221</v>
      </c>
      <c r="E35" s="221"/>
      <c r="F35" s="221"/>
      <c r="G35" s="213"/>
      <c r="H35" s="222"/>
      <c r="I35" s="220"/>
    </row>
    <row r="36" ht="25.15" customHeight="1" spans="1:9">
      <c r="A36" s="228" t="s">
        <v>630</v>
      </c>
      <c r="B36" s="220"/>
      <c r="C36" s="220"/>
      <c r="D36" s="220">
        <v>630</v>
      </c>
      <c r="E36" s="221"/>
      <c r="F36" s="221"/>
      <c r="G36" s="213"/>
      <c r="H36" s="224"/>
      <c r="I36" s="220"/>
    </row>
    <row r="37" ht="25.15" customHeight="1" spans="1:9">
      <c r="A37" s="229" t="s">
        <v>629</v>
      </c>
      <c r="B37" s="214">
        <v>13540</v>
      </c>
      <c r="C37" s="172">
        <v>300</v>
      </c>
      <c r="D37" s="172">
        <v>11790</v>
      </c>
      <c r="E37" s="221"/>
      <c r="F37" s="221"/>
      <c r="G37" s="213"/>
      <c r="H37" s="225"/>
      <c r="I37" s="226"/>
    </row>
    <row r="38" ht="25.15" customHeight="1" spans="1:9">
      <c r="A38" s="212" t="s">
        <v>146</v>
      </c>
      <c r="B38" s="226">
        <v>35000</v>
      </c>
      <c r="C38" s="172">
        <v>21000</v>
      </c>
      <c r="D38" s="227"/>
      <c r="E38" s="221"/>
      <c r="F38" s="221"/>
      <c r="G38" s="213"/>
      <c r="H38" s="222"/>
      <c r="I38" s="220"/>
    </row>
    <row r="39" ht="25.15" customHeight="1" spans="1:9">
      <c r="A39" s="212" t="s">
        <v>148</v>
      </c>
      <c r="B39" s="172">
        <v>123154</v>
      </c>
      <c r="C39" s="172"/>
      <c r="D39" s="230">
        <v>23801</v>
      </c>
      <c r="E39" s="221"/>
      <c r="F39" s="221"/>
      <c r="G39" s="213"/>
      <c r="H39" s="228"/>
      <c r="I39" s="220"/>
    </row>
    <row r="40" ht="9.95" customHeight="1" spans="1:9">
      <c r="A40" s="228"/>
      <c r="B40" s="220"/>
      <c r="C40" s="220"/>
      <c r="D40" s="231"/>
      <c r="E40" s="221"/>
      <c r="F40" s="221"/>
      <c r="G40" s="213"/>
      <c r="H40" s="229"/>
      <c r="I40" s="214"/>
    </row>
    <row r="41" ht="25.15" customHeight="1" spans="1:9">
      <c r="A41" s="232" t="s">
        <v>150</v>
      </c>
      <c r="B41" s="233">
        <f>B30+B35+B32</f>
        <v>797476</v>
      </c>
      <c r="C41" s="233">
        <f>C30+C35+C32</f>
        <v>728631</v>
      </c>
      <c r="D41" s="233">
        <f>D30+D35+D32</f>
        <v>731770</v>
      </c>
      <c r="E41" s="234">
        <f>D41/C41%</f>
        <v>100.430807912373</v>
      </c>
      <c r="F41" s="234">
        <f>(D41/B41-1)*100</f>
        <v>-8.23924481739889</v>
      </c>
      <c r="G41" s="235"/>
      <c r="H41" s="212"/>
      <c r="I41" s="226"/>
    </row>
    <row r="42" spans="1:9">
      <c r="C42" s="197"/>
      <c r="D42" s="197"/>
      <c r="H42" s="212"/>
      <c r="I42" s="172"/>
    </row>
    <row r="43" spans="1:9">
      <c r="B43" s="198"/>
      <c r="H43" s="228"/>
      <c r="I43" s="220"/>
    </row>
    <row r="44" ht="15" spans="1:9">
      <c r="H44" s="232"/>
      <c r="I44" s="233"/>
    </row>
    <row r="45" spans="1:9">
      <c r="C45" s="197"/>
      <c r="D45" s="197"/>
    </row>
  </sheetData>
  <mergeCells count="6">
    <mergeCell ref="A2:G2"/>
    <mergeCell ref="D4:F4"/>
    <mergeCell ref="A4:A5"/>
    <mergeCell ref="B4:B5"/>
    <mergeCell ref="C4:C5"/>
    <mergeCell ref="G4:G5"/>
  </mergeCells>
  <printOptions horizontalCentered="1"/>
  <pageMargins left="0.81" right="0.67" top="1.10236220472441" bottom="0.354330708661417" header="0.236220472440945" footer="0.236220472440945"/>
  <pageSetup paperSize="9" scale="76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view="pageBreakPreview" zoomScale="115" zoomScaleNormal="100" workbookViewId="0">
      <selection activeCell="G30" sqref="G30"/>
    </sheetView>
  </sheetViews>
  <sheetFormatPr defaultColWidth="9" defaultRowHeight="14.25"/>
  <cols>
    <col min="1" max="1" width="30" style="131" customWidth="1"/>
    <col min="2" max="2" width="11.25" style="131" customWidth="1"/>
    <col min="3" max="4" width="8.125" style="131" customWidth="1"/>
    <col min="5" max="6" width="10.25" style="131" customWidth="1"/>
    <col min="7" max="8" width="8.125" style="131" customWidth="1"/>
    <col min="9" max="9" width="11.625" style="131" customWidth="1"/>
    <col min="10" max="16384" width="9" style="131"/>
  </cols>
  <sheetData>
    <row r="1" spans="1:9">
      <c r="A1" s="132" t="s">
        <v>33</v>
      </c>
    </row>
    <row r="2" ht="20.25" spans="1:9">
      <c r="A2" s="133" t="s">
        <v>34</v>
      </c>
      <c r="B2" s="133"/>
      <c r="C2" s="133"/>
      <c r="D2" s="133"/>
      <c r="E2" s="133"/>
      <c r="F2" s="133"/>
      <c r="G2" s="133"/>
      <c r="H2" s="133"/>
      <c r="I2" s="133"/>
    </row>
    <row r="3" spans="1:9">
      <c r="I3" s="194" t="s">
        <v>73</v>
      </c>
    </row>
    <row r="4" ht="20.1" customHeight="1" spans="1:9">
      <c r="A4" s="135" t="s">
        <v>631</v>
      </c>
      <c r="B4" s="135" t="s">
        <v>564</v>
      </c>
      <c r="C4" s="135" t="s">
        <v>568</v>
      </c>
      <c r="D4" s="135" t="s">
        <v>569</v>
      </c>
      <c r="E4" s="135" t="s">
        <v>570</v>
      </c>
      <c r="F4" s="135" t="s">
        <v>632</v>
      </c>
      <c r="G4" s="135" t="s">
        <v>572</v>
      </c>
      <c r="H4" s="135" t="s">
        <v>573</v>
      </c>
      <c r="I4" s="135" t="s">
        <v>574</v>
      </c>
    </row>
    <row r="5" ht="28.5" customHeight="1" spans="1:9">
      <c r="A5" s="136" t="s">
        <v>633</v>
      </c>
      <c r="B5" s="135"/>
      <c r="C5" s="135"/>
      <c r="D5" s="135"/>
      <c r="E5" s="135"/>
      <c r="F5" s="135"/>
      <c r="G5" s="135"/>
      <c r="H5" s="135"/>
      <c r="I5" s="135"/>
    </row>
    <row r="6" ht="28.5" customHeight="1" spans="1:9">
      <c r="A6" s="136" t="s">
        <v>634</v>
      </c>
      <c r="B6" s="135"/>
      <c r="C6" s="135"/>
      <c r="D6" s="135"/>
      <c r="E6" s="135"/>
      <c r="F6" s="135"/>
      <c r="G6" s="135"/>
      <c r="H6" s="135"/>
      <c r="I6" s="135"/>
    </row>
    <row r="7" ht="28.5" customHeight="1" spans="1:9">
      <c r="A7" s="136" t="s">
        <v>635</v>
      </c>
      <c r="B7" s="135"/>
      <c r="C7" s="135"/>
      <c r="D7" s="135"/>
      <c r="E7" s="135"/>
      <c r="F7" s="135"/>
      <c r="G7" s="135"/>
      <c r="H7" s="135"/>
      <c r="I7" s="135"/>
    </row>
    <row r="8" ht="28.5" customHeight="1" spans="1:9">
      <c r="A8" s="136" t="s">
        <v>636</v>
      </c>
      <c r="B8" s="135">
        <f>SUM(C8:I8)</f>
        <v>630</v>
      </c>
      <c r="C8" s="195">
        <v>630</v>
      </c>
      <c r="D8" s="195"/>
      <c r="E8" s="195"/>
      <c r="F8" s="195"/>
      <c r="G8" s="195"/>
      <c r="H8" s="195"/>
      <c r="I8" s="195"/>
    </row>
    <row r="9" ht="28.5" customHeight="1" spans="1:9">
      <c r="A9" s="137" t="s">
        <v>637</v>
      </c>
      <c r="B9" s="135"/>
      <c r="C9" s="135"/>
      <c r="D9" s="135"/>
      <c r="E9" s="135"/>
      <c r="F9" s="135"/>
      <c r="G9" s="135"/>
      <c r="H9" s="135"/>
      <c r="I9" s="135"/>
    </row>
    <row r="10" ht="28.5" customHeight="1" spans="1:9">
      <c r="A10" s="137" t="s">
        <v>638</v>
      </c>
      <c r="B10" s="196"/>
      <c r="C10" s="196"/>
      <c r="D10" s="196"/>
      <c r="E10" s="196"/>
      <c r="F10" s="196"/>
      <c r="G10" s="196"/>
      <c r="H10" s="196"/>
      <c r="I10" s="196"/>
    </row>
    <row r="11" ht="28.5" customHeight="1" spans="1:9">
      <c r="A11" s="137" t="s">
        <v>639</v>
      </c>
      <c r="B11" s="196"/>
      <c r="C11" s="196"/>
      <c r="D11" s="196"/>
      <c r="E11" s="196"/>
      <c r="F11" s="196"/>
      <c r="G11" s="196"/>
      <c r="H11" s="196"/>
      <c r="I11" s="196"/>
    </row>
    <row r="12" ht="28.5" customHeight="1" spans="1:9">
      <c r="A12" s="137" t="s">
        <v>640</v>
      </c>
      <c r="B12" s="196"/>
      <c r="C12" s="196"/>
      <c r="D12" s="196"/>
      <c r="E12" s="196"/>
      <c r="F12" s="196"/>
      <c r="G12" s="196"/>
      <c r="H12" s="196"/>
      <c r="I12" s="196"/>
    </row>
    <row r="13" ht="28.5" customHeight="1" spans="1:9">
      <c r="A13" s="137" t="s">
        <v>641</v>
      </c>
      <c r="B13" s="196"/>
      <c r="C13" s="196"/>
      <c r="D13" s="196"/>
      <c r="E13" s="196"/>
      <c r="F13" s="196"/>
      <c r="G13" s="196"/>
      <c r="H13" s="196"/>
      <c r="I13" s="196"/>
    </row>
    <row r="14" ht="25.15" customHeight="1" spans="1:9">
      <c r="A14" s="135" t="s">
        <v>642</v>
      </c>
      <c r="B14" s="135">
        <v>630</v>
      </c>
      <c r="C14" s="195">
        <v>630</v>
      </c>
      <c r="D14" s="195"/>
      <c r="E14" s="195"/>
      <c r="F14" s="195"/>
      <c r="G14" s="195"/>
      <c r="H14" s="195"/>
      <c r="I14" s="195"/>
    </row>
    <row r="15" ht="95.25" customHeight="1" spans="1:9">
      <c r="A15" s="138"/>
      <c r="B15" s="138"/>
      <c r="C15" s="138"/>
      <c r="D15" s="138"/>
      <c r="E15" s="138"/>
      <c r="F15" s="138"/>
      <c r="G15" s="138"/>
      <c r="H15" s="138"/>
      <c r="I15" s="138"/>
    </row>
  </sheetData>
  <mergeCells count="2">
    <mergeCell ref="A2:I2"/>
    <mergeCell ref="A15:I15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zoomScale="70" zoomScaleNormal="70" workbookViewId="0">
      <selection activeCell="G30" sqref="G30"/>
    </sheetView>
  </sheetViews>
  <sheetFormatPr defaultColWidth="9" defaultRowHeight="14.25" outlineLevelCol="1"/>
  <cols>
    <col min="1" max="1" width="16.375" style="47" customWidth="1"/>
    <col min="2" max="2" width="64.375" style="47" customWidth="1"/>
    <col min="3" max="16384" width="9" style="47"/>
  </cols>
  <sheetData>
    <row r="1" spans="1:2">
      <c r="A1" s="48" t="s">
        <v>643</v>
      </c>
      <c r="B1" s="48"/>
    </row>
    <row r="2" spans="1:2">
      <c r="A2" s="48"/>
      <c r="B2" s="48"/>
    </row>
    <row r="3" spans="1:2">
      <c r="A3" s="48"/>
      <c r="B3" s="48"/>
    </row>
    <row r="4" spans="1:2">
      <c r="A4" s="48"/>
      <c r="B4" s="48"/>
    </row>
    <row r="5" spans="1:2">
      <c r="A5" s="48"/>
      <c r="B5" s="48"/>
    </row>
    <row r="6" spans="1:2">
      <c r="A6" s="48"/>
      <c r="B6" s="48"/>
    </row>
    <row r="7" spans="1:2">
      <c r="A7" s="48"/>
      <c r="B7" s="48"/>
    </row>
    <row r="8" spans="1:2">
      <c r="A8" s="48"/>
      <c r="B8" s="48"/>
    </row>
    <row r="9" spans="1:2">
      <c r="A9" s="48"/>
      <c r="B9" s="48"/>
    </row>
    <row r="10" spans="1:2">
      <c r="A10" s="48"/>
      <c r="B10" s="48"/>
    </row>
    <row r="11" spans="1:2">
      <c r="A11" s="48"/>
      <c r="B11" s="48"/>
    </row>
    <row r="12" spans="1:2">
      <c r="A12" s="48"/>
      <c r="B12" s="48"/>
    </row>
    <row r="13" spans="1:2">
      <c r="A13" s="48"/>
      <c r="B13" s="48"/>
    </row>
    <row r="14" spans="1:2">
      <c r="A14" s="48"/>
      <c r="B14" s="48"/>
    </row>
    <row r="15" spans="1:2">
      <c r="A15" s="48"/>
      <c r="B15" s="48"/>
    </row>
    <row r="16" spans="1:2">
      <c r="A16" s="48"/>
      <c r="B16" s="48"/>
    </row>
    <row r="17" spans="1:2">
      <c r="A17" s="48"/>
      <c r="B17" s="48"/>
    </row>
    <row r="18" spans="1:2">
      <c r="A18" s="48"/>
      <c r="B18" s="48"/>
    </row>
    <row r="19" spans="1:2">
      <c r="A19" s="48"/>
      <c r="B19" s="48"/>
    </row>
    <row r="20" spans="1:2">
      <c r="A20" s="48"/>
      <c r="B20" s="48"/>
    </row>
    <row r="21" spans="1:2">
      <c r="A21" s="48"/>
      <c r="B21" s="48"/>
    </row>
    <row r="22" spans="1:2">
      <c r="A22" s="48"/>
      <c r="B22" s="48"/>
    </row>
    <row r="23" spans="1:2">
      <c r="A23" s="48"/>
      <c r="B23" s="48"/>
    </row>
    <row r="24" spans="1:2">
      <c r="A24" s="48"/>
      <c r="B24" s="48"/>
    </row>
    <row r="25" spans="1:2">
      <c r="A25" s="48"/>
      <c r="B25" s="48"/>
    </row>
    <row r="26" spans="1:2">
      <c r="A26" s="48"/>
      <c r="B26" s="48"/>
    </row>
    <row r="27" spans="1:2">
      <c r="A27" s="48"/>
      <c r="B27" s="48"/>
    </row>
    <row r="28" spans="1:2">
      <c r="A28" s="48"/>
      <c r="B28" s="48"/>
    </row>
    <row r="29" spans="1:2">
      <c r="A29" s="48"/>
      <c r="B29" s="48"/>
    </row>
    <row r="30" spans="1:2">
      <c r="A30" s="48"/>
      <c r="B30" s="48"/>
    </row>
    <row r="31" spans="1:2">
      <c r="A31" s="48"/>
      <c r="B31" s="48"/>
    </row>
    <row r="32" spans="1:2">
      <c r="A32" s="48"/>
      <c r="B32" s="48"/>
    </row>
    <row r="33" spans="1:2">
      <c r="A33" s="48"/>
      <c r="B33" s="48"/>
    </row>
    <row r="34" spans="1:2">
      <c r="A34" s="48"/>
      <c r="B34" s="48"/>
    </row>
    <row r="35" spans="1:2">
      <c r="A35" s="48"/>
      <c r="B35" s="48"/>
    </row>
    <row r="36" spans="1:2">
      <c r="A36" s="48"/>
      <c r="B36" s="48"/>
    </row>
    <row r="37" spans="1:2">
      <c r="A37" s="48"/>
      <c r="B37" s="48"/>
    </row>
    <row r="38" spans="1:2">
      <c r="A38" s="48"/>
      <c r="B38" s="48"/>
    </row>
    <row r="39" spans="1:2">
      <c r="A39" s="48"/>
      <c r="B39" s="48"/>
    </row>
  </sheetData>
  <mergeCells count="1">
    <mergeCell ref="A1:B39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view="pageBreakPreview" zoomScaleNormal="100" workbookViewId="0">
      <selection activeCell="G30" sqref="G30"/>
    </sheetView>
  </sheetViews>
  <sheetFormatPr defaultColWidth="9" defaultRowHeight="14.25" outlineLevelCol="6"/>
  <cols>
    <col min="1" max="1" width="30.5" customWidth="1"/>
    <col min="2" max="3" width="10.625" customWidth="1"/>
    <col min="4" max="4" width="10.125" customWidth="1"/>
    <col min="5" max="5" width="9.125" customWidth="1"/>
    <col min="6" max="6" width="10.5" customWidth="1"/>
    <col min="7" max="7" width="7" customWidth="1"/>
  </cols>
  <sheetData>
    <row r="1" spans="1:7">
      <c r="A1" s="69" t="s">
        <v>644</v>
      </c>
    </row>
    <row r="2" ht="20.25" spans="1:7">
      <c r="A2" s="139" t="s">
        <v>37</v>
      </c>
      <c r="B2" s="139"/>
      <c r="C2" s="139"/>
      <c r="D2" s="139"/>
      <c r="E2" s="139"/>
      <c r="F2" s="139"/>
      <c r="G2" s="139"/>
    </row>
    <row r="3" spans="1:7">
      <c r="A3" s="140" t="s">
        <v>645</v>
      </c>
      <c r="B3" s="140"/>
      <c r="C3" s="140"/>
      <c r="D3" s="140"/>
      <c r="E3" s="140"/>
      <c r="F3" s="140"/>
      <c r="G3" s="140"/>
    </row>
    <row r="4" ht="20.25" customHeight="1" spans="1:7">
      <c r="A4" s="141" t="s">
        <v>646</v>
      </c>
      <c r="B4" s="141" t="s">
        <v>75</v>
      </c>
      <c r="C4" s="141" t="s">
        <v>76</v>
      </c>
      <c r="D4" s="142" t="s">
        <v>77</v>
      </c>
      <c r="E4" s="143"/>
      <c r="F4" s="144"/>
      <c r="G4" s="146" t="s">
        <v>593</v>
      </c>
    </row>
    <row r="5" ht="28.5" customHeight="1" spans="1:7">
      <c r="A5" s="145"/>
      <c r="B5" s="145"/>
      <c r="C5" s="145"/>
      <c r="D5" s="141" t="s">
        <v>519</v>
      </c>
      <c r="E5" s="141" t="s">
        <v>647</v>
      </c>
      <c r="F5" s="85" t="s">
        <v>81</v>
      </c>
      <c r="G5" s="166"/>
    </row>
    <row r="6" ht="19.5" customHeight="1" spans="1:7">
      <c r="A6" s="167" t="s">
        <v>648</v>
      </c>
      <c r="B6" s="141">
        <f>B7</f>
        <v>5000</v>
      </c>
      <c r="C6" s="141">
        <f>SUM(C7:C11)</f>
        <v>11900</v>
      </c>
      <c r="D6" s="141">
        <f>SUM(D7:D10)</f>
        <v>2000</v>
      </c>
      <c r="E6" s="141">
        <f t="shared" ref="E6:E10" si="0">D6/C6%</f>
        <v>16.8067226890756</v>
      </c>
      <c r="F6" s="168">
        <f>(D6/B6-1)*100</f>
        <v>-60</v>
      </c>
      <c r="G6" s="169"/>
    </row>
    <row r="7" ht="19.5" customHeight="1" spans="1:7">
      <c r="A7" s="170" t="s">
        <v>649</v>
      </c>
      <c r="B7" s="171">
        <v>5000</v>
      </c>
      <c r="C7" s="172">
        <v>3200</v>
      </c>
      <c r="D7" s="172">
        <v>2000</v>
      </c>
      <c r="E7" s="149">
        <f t="shared" si="0"/>
        <v>62.5</v>
      </c>
      <c r="F7" s="173">
        <f>(D7/B7-1)*100</f>
        <v>-60</v>
      </c>
      <c r="G7" s="174"/>
    </row>
    <row r="8" ht="19.5" customHeight="1" spans="1:7">
      <c r="A8" s="170" t="s">
        <v>650</v>
      </c>
      <c r="B8" s="148"/>
      <c r="C8" s="172">
        <v>1100</v>
      </c>
      <c r="D8" s="172"/>
      <c r="E8" s="149"/>
      <c r="F8" s="173"/>
      <c r="G8" s="175"/>
    </row>
    <row r="9" ht="19.5" customHeight="1" spans="1:7">
      <c r="A9" s="170" t="s">
        <v>651</v>
      </c>
      <c r="B9" s="149"/>
      <c r="C9" s="172">
        <v>1100</v>
      </c>
      <c r="D9" s="172"/>
      <c r="E9" s="149"/>
      <c r="F9" s="173"/>
      <c r="G9" s="176"/>
    </row>
    <row r="10" ht="19.5" customHeight="1" spans="1:7">
      <c r="A10" s="170" t="s">
        <v>652</v>
      </c>
      <c r="B10" s="149"/>
      <c r="C10" s="172">
        <v>5600</v>
      </c>
      <c r="D10" s="172"/>
      <c r="E10" s="149"/>
      <c r="F10" s="173"/>
      <c r="G10" s="176"/>
    </row>
    <row r="11" ht="19.5" customHeight="1" spans="1:7">
      <c r="A11" s="170" t="s">
        <v>653</v>
      </c>
      <c r="B11" s="149"/>
      <c r="C11" s="172">
        <v>900</v>
      </c>
      <c r="D11" s="172"/>
      <c r="E11" s="149"/>
      <c r="F11" s="173"/>
      <c r="G11" s="176"/>
    </row>
    <row r="12" ht="19.5" customHeight="1" spans="1:7">
      <c r="A12" s="177" t="s">
        <v>654</v>
      </c>
      <c r="B12" s="148"/>
      <c r="C12" s="149"/>
      <c r="E12" s="149"/>
      <c r="F12" s="149"/>
      <c r="G12" s="176"/>
    </row>
    <row r="13" ht="19.5" customHeight="1" spans="1:7">
      <c r="A13" s="178" t="s">
        <v>655</v>
      </c>
      <c r="B13" s="149"/>
      <c r="C13" s="149"/>
      <c r="D13" s="149"/>
      <c r="E13" s="149"/>
      <c r="F13" s="149"/>
      <c r="G13" s="174"/>
    </row>
    <row r="14" ht="19.5" customHeight="1" spans="1:7">
      <c r="A14" s="179" t="s">
        <v>656</v>
      </c>
      <c r="B14" s="148"/>
      <c r="C14" s="148"/>
      <c r="D14" s="148"/>
      <c r="E14" s="148"/>
      <c r="F14" s="148"/>
      <c r="G14" s="176"/>
    </row>
    <row r="15" ht="19.5" customHeight="1" spans="1:7">
      <c r="A15" s="180" t="s">
        <v>657</v>
      </c>
      <c r="B15" s="149"/>
      <c r="C15" s="149"/>
      <c r="D15" s="149"/>
      <c r="E15" s="149"/>
      <c r="F15" s="149"/>
      <c r="G15" s="174"/>
    </row>
    <row r="16" ht="19.5" customHeight="1" spans="1:7">
      <c r="A16" s="179" t="s">
        <v>658</v>
      </c>
      <c r="B16" s="149"/>
      <c r="C16" s="149"/>
      <c r="D16" s="149"/>
      <c r="E16" s="149"/>
      <c r="F16" s="149"/>
      <c r="G16" s="174"/>
    </row>
    <row r="17" ht="19.5" customHeight="1" spans="1:7">
      <c r="A17" s="179" t="s">
        <v>659</v>
      </c>
      <c r="B17" s="148"/>
      <c r="C17" s="148"/>
      <c r="D17" s="148"/>
      <c r="E17" s="148"/>
      <c r="F17" s="148"/>
      <c r="G17" s="176"/>
    </row>
    <row r="18" ht="19.5" customHeight="1" spans="1:7">
      <c r="A18" s="148" t="s">
        <v>660</v>
      </c>
      <c r="B18" s="148">
        <f>SUM(B6+B12+B14+B16+B17)</f>
        <v>5000</v>
      </c>
      <c r="C18" s="148">
        <f>SUM(C6+C12+C14+C16+C17)</f>
        <v>11900</v>
      </c>
      <c r="D18" s="148">
        <f>SUM(D6+D12+D14+D16+D17)</f>
        <v>2000</v>
      </c>
      <c r="E18" s="148"/>
      <c r="F18" s="181"/>
      <c r="G18" s="176"/>
    </row>
    <row r="19" ht="19.5" customHeight="1" spans="1:7">
      <c r="A19" s="148"/>
      <c r="B19" s="148"/>
      <c r="C19" s="148"/>
      <c r="D19" s="148"/>
      <c r="E19" s="148"/>
      <c r="F19" s="181"/>
      <c r="G19" s="176"/>
    </row>
    <row r="20" ht="19.5" customHeight="1" spans="1:7">
      <c r="A20" s="182" t="s">
        <v>661</v>
      </c>
      <c r="B20" s="183">
        <v>483</v>
      </c>
      <c r="C20" s="183">
        <f t="shared" ref="C20:D20" si="1">C21</f>
        <v>490</v>
      </c>
      <c r="D20" s="183">
        <f t="shared" si="1"/>
        <v>483</v>
      </c>
      <c r="E20" s="184"/>
      <c r="F20" s="184" t="s">
        <v>87</v>
      </c>
      <c r="G20" s="185"/>
    </row>
    <row r="21" ht="19.5" customHeight="1" spans="1:7">
      <c r="A21" s="186" t="s">
        <v>662</v>
      </c>
      <c r="B21" s="187">
        <v>483</v>
      </c>
      <c r="C21" s="187">
        <v>490</v>
      </c>
      <c r="D21" s="187">
        <v>483</v>
      </c>
      <c r="E21" s="172"/>
      <c r="F21" s="188" t="s">
        <v>87</v>
      </c>
      <c r="G21" s="189"/>
    </row>
    <row r="22" ht="19.5" customHeight="1" spans="1:7">
      <c r="A22" s="190" t="s">
        <v>663</v>
      </c>
      <c r="B22" s="148"/>
      <c r="C22" s="148">
        <v>1905</v>
      </c>
      <c r="D22" s="148">
        <v>1905</v>
      </c>
      <c r="E22" s="148"/>
      <c r="F22" s="148"/>
      <c r="G22" s="176"/>
    </row>
    <row r="23" ht="19.5" customHeight="1" spans="1:7">
      <c r="A23" s="178"/>
      <c r="B23" s="149"/>
      <c r="C23" s="149"/>
      <c r="D23" s="149"/>
      <c r="E23" s="149"/>
      <c r="F23" s="149"/>
      <c r="G23" s="174"/>
    </row>
    <row r="24" ht="19.5" customHeight="1" spans="1:7">
      <c r="A24" s="148" t="s">
        <v>115</v>
      </c>
      <c r="B24" s="191">
        <f>B20+B18</f>
        <v>5483</v>
      </c>
      <c r="C24" s="191">
        <f>C18+C20+C22</f>
        <v>14295</v>
      </c>
      <c r="D24" s="191">
        <f>D18+D20+D22</f>
        <v>4388</v>
      </c>
      <c r="E24" s="148"/>
      <c r="F24" s="153"/>
      <c r="G24" s="176"/>
    </row>
    <row r="25" ht="45" customHeight="1" spans="1:7">
      <c r="A25" s="192"/>
      <c r="B25" s="192"/>
      <c r="C25" s="192"/>
      <c r="D25" s="192"/>
      <c r="E25" s="192"/>
      <c r="F25" s="192"/>
      <c r="G25" s="192"/>
    </row>
  </sheetData>
  <mergeCells count="7">
    <mergeCell ref="A2:G2"/>
    <mergeCell ref="A3:G3"/>
    <mergeCell ref="D4:F4"/>
    <mergeCell ref="A25:G25"/>
    <mergeCell ref="A4:A5"/>
    <mergeCell ref="B4:B5"/>
    <mergeCell ref="C4:C5"/>
  </mergeCells>
  <pageMargins left="0.708661417322835" right="0.708661417322835" top="0.748031496062992" bottom="0.748031496062992" header="0.31496062992126" footer="0.31496062992126"/>
  <pageSetup paperSize="9" scale="92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view="pageBreakPreview" zoomScaleNormal="100" workbookViewId="0">
      <selection activeCell="G30" sqref="G30"/>
    </sheetView>
  </sheetViews>
  <sheetFormatPr defaultColWidth="9" defaultRowHeight="14.25" outlineLevelCol="6"/>
  <cols>
    <col min="1" max="1" width="36.125" customWidth="1"/>
    <col min="2" max="3" width="9.875" customWidth="1"/>
    <col min="4" max="4" width="10.5" customWidth="1"/>
    <col min="5" max="5" width="11.375" customWidth="1"/>
    <col min="6" max="6" width="7.875" customWidth="1"/>
    <col min="7" max="7" width="7" customWidth="1"/>
  </cols>
  <sheetData>
    <row r="1" spans="1:7">
      <c r="A1" s="69" t="s">
        <v>664</v>
      </c>
    </row>
    <row r="2" ht="20.25" spans="1:7">
      <c r="A2" s="139" t="s">
        <v>39</v>
      </c>
      <c r="B2" s="139"/>
      <c r="C2" s="139"/>
      <c r="D2" s="139"/>
      <c r="E2" s="139"/>
      <c r="F2" s="139"/>
      <c r="G2" s="139"/>
    </row>
    <row r="3" spans="1:7">
      <c r="A3" s="140" t="s">
        <v>645</v>
      </c>
      <c r="B3" s="140"/>
      <c r="C3" s="140"/>
      <c r="D3" s="140"/>
      <c r="E3" s="140"/>
      <c r="F3" s="140"/>
      <c r="G3" s="140"/>
    </row>
    <row r="4" ht="19.5" customHeight="1" spans="1:7">
      <c r="A4" s="141" t="s">
        <v>665</v>
      </c>
      <c r="B4" s="141" t="s">
        <v>75</v>
      </c>
      <c r="C4" s="141" t="s">
        <v>76</v>
      </c>
      <c r="D4" s="142" t="s">
        <v>77</v>
      </c>
      <c r="E4" s="143"/>
      <c r="F4" s="144"/>
      <c r="G4" s="141" t="s">
        <v>593</v>
      </c>
    </row>
    <row r="5" ht="28.5" customHeight="1" spans="1:7">
      <c r="A5" s="145"/>
      <c r="B5" s="145"/>
      <c r="C5" s="145"/>
      <c r="D5" s="146" t="s">
        <v>519</v>
      </c>
      <c r="E5" s="146" t="s">
        <v>647</v>
      </c>
      <c r="F5" s="85" t="s">
        <v>81</v>
      </c>
      <c r="G5" s="141"/>
    </row>
    <row r="6" ht="24.75" customHeight="1" spans="1:7">
      <c r="A6" s="147" t="s">
        <v>666</v>
      </c>
      <c r="B6" s="148"/>
      <c r="C6" s="148"/>
      <c r="D6" s="148"/>
      <c r="E6" s="149"/>
      <c r="F6" s="150"/>
      <c r="G6" s="147"/>
    </row>
    <row r="7" ht="24.75" customHeight="1" spans="1:7">
      <c r="A7" s="151" t="s">
        <v>667</v>
      </c>
      <c r="B7" s="148"/>
      <c r="C7" s="149"/>
      <c r="D7" s="149"/>
      <c r="E7" s="149"/>
      <c r="F7" s="150"/>
      <c r="G7" s="147"/>
    </row>
    <row r="8" ht="24.75" customHeight="1" spans="1:7">
      <c r="A8" s="152" t="s">
        <v>668</v>
      </c>
      <c r="B8" s="148">
        <f>SUM(B9:B12)</f>
        <v>3578</v>
      </c>
      <c r="C8" s="148">
        <f>SUM(C9:C12)</f>
        <v>14295</v>
      </c>
      <c r="D8" s="148">
        <f>SUM(D9:D12)</f>
        <v>2934</v>
      </c>
      <c r="E8" s="153">
        <f t="shared" ref="E7:E12" si="0">D8/C8%</f>
        <v>20.5246589716684</v>
      </c>
      <c r="F8" s="153">
        <f t="shared" ref="F7:F12" si="1">(D8/B8-1)*100</f>
        <v>-17.9988820570151</v>
      </c>
      <c r="G8" s="147"/>
    </row>
    <row r="9" ht="24.75" customHeight="1" spans="1:7">
      <c r="A9" s="154" t="s">
        <v>669</v>
      </c>
      <c r="B9" s="149">
        <v>3578</v>
      </c>
      <c r="C9" s="149">
        <v>2383</v>
      </c>
      <c r="D9" s="149">
        <v>2011</v>
      </c>
      <c r="E9" s="150">
        <f t="shared" si="0"/>
        <v>84.3894250944188</v>
      </c>
      <c r="F9" s="150">
        <f t="shared" si="1"/>
        <v>-43.7954164337619</v>
      </c>
      <c r="G9" s="147"/>
    </row>
    <row r="10" ht="24.75" customHeight="1" spans="1:7">
      <c r="A10" s="154" t="s">
        <v>670</v>
      </c>
      <c r="B10" s="148"/>
      <c r="C10" s="149">
        <v>11912</v>
      </c>
      <c r="D10" s="149">
        <v>923</v>
      </c>
      <c r="E10" s="150">
        <f t="shared" si="0"/>
        <v>7.74848891873741</v>
      </c>
      <c r="F10" s="150" t="e">
        <f t="shared" si="1"/>
        <v>#DIV/0!</v>
      </c>
      <c r="G10" s="147"/>
    </row>
    <row r="11" ht="24.75" customHeight="1" spans="1:7">
      <c r="A11" s="154" t="s">
        <v>671</v>
      </c>
      <c r="B11" s="148"/>
      <c r="C11" s="149"/>
      <c r="D11" s="149"/>
      <c r="E11" s="150"/>
      <c r="F11" s="150"/>
      <c r="G11" s="147"/>
    </row>
    <row r="12" ht="24.75" customHeight="1" spans="1:7">
      <c r="A12" s="154" t="s">
        <v>672</v>
      </c>
      <c r="B12" s="149"/>
      <c r="C12" s="149"/>
      <c r="D12" s="149"/>
      <c r="E12" s="150" t="e">
        <f t="shared" si="0"/>
        <v>#DIV/0!</v>
      </c>
      <c r="F12" s="150" t="e">
        <f t="shared" si="1"/>
        <v>#DIV/0!</v>
      </c>
      <c r="G12" s="147"/>
    </row>
    <row r="13" ht="24.75" customHeight="1" spans="1:7">
      <c r="A13" s="148" t="s">
        <v>673</v>
      </c>
      <c r="B13" s="155">
        <f>B8</f>
        <v>3578</v>
      </c>
      <c r="C13" s="155">
        <f t="shared" ref="C13:D13" si="2">C6+C8</f>
        <v>14295</v>
      </c>
      <c r="D13" s="155">
        <f t="shared" si="2"/>
        <v>2934</v>
      </c>
      <c r="E13" s="156">
        <f t="shared" ref="E13" si="3">D13/C13%</f>
        <v>20.5246589716684</v>
      </c>
      <c r="F13" s="156">
        <f t="shared" ref="F13" si="4">(D13/B13-1)*100</f>
        <v>-17.9988820570151</v>
      </c>
      <c r="G13" s="157"/>
    </row>
    <row r="14" ht="24.75" customHeight="1" spans="1:7">
      <c r="A14" s="157"/>
      <c r="B14" s="158"/>
      <c r="C14" s="158"/>
      <c r="D14" s="158"/>
      <c r="E14" s="158"/>
      <c r="F14" s="159"/>
      <c r="G14" s="157"/>
    </row>
    <row r="15" ht="24.75" customHeight="1" spans="1:7">
      <c r="A15" s="147" t="s">
        <v>674</v>
      </c>
      <c r="B15" s="155"/>
      <c r="C15" s="155"/>
      <c r="D15" s="155"/>
      <c r="E15" s="155"/>
      <c r="F15" s="156"/>
      <c r="G15" s="147"/>
    </row>
    <row r="16" ht="24.75" customHeight="1" spans="1:7">
      <c r="A16" s="147" t="s">
        <v>675</v>
      </c>
      <c r="B16" s="155">
        <v>1905</v>
      </c>
      <c r="C16" s="155"/>
      <c r="D16" s="155">
        <v>1454</v>
      </c>
      <c r="E16" s="155"/>
      <c r="F16" s="156"/>
      <c r="G16" s="147"/>
    </row>
    <row r="17" ht="24.75" customHeight="1" spans="1:7">
      <c r="A17" s="157"/>
      <c r="B17" s="158"/>
      <c r="C17" s="158"/>
      <c r="D17" s="158"/>
      <c r="E17" s="158"/>
      <c r="F17" s="159"/>
      <c r="G17" s="157"/>
    </row>
    <row r="18" ht="24.75" customHeight="1" spans="1:7">
      <c r="A18" s="145" t="s">
        <v>150</v>
      </c>
      <c r="B18" s="145">
        <f>B13+B15+B16</f>
        <v>5483</v>
      </c>
      <c r="C18" s="145">
        <f t="shared" ref="B18:D18" si="5">C13+C15+C16</f>
        <v>14295</v>
      </c>
      <c r="D18" s="145">
        <f t="shared" si="5"/>
        <v>4388</v>
      </c>
      <c r="E18" s="145"/>
      <c r="F18" s="193"/>
      <c r="G18" s="145"/>
    </row>
    <row r="19" ht="45" customHeight="1" spans="1:7">
      <c r="A19" s="192"/>
      <c r="B19" s="192"/>
      <c r="C19" s="192"/>
      <c r="D19" s="192"/>
      <c r="E19" s="192"/>
      <c r="F19" s="192"/>
      <c r="G19" s="192"/>
    </row>
  </sheetData>
  <mergeCells count="7">
    <mergeCell ref="A2:G2"/>
    <mergeCell ref="A3:G3"/>
    <mergeCell ref="D4:F4"/>
    <mergeCell ref="A19:G19"/>
    <mergeCell ref="A4:A5"/>
    <mergeCell ref="B4:B5"/>
    <mergeCell ref="C4:C5"/>
  </mergeCells>
  <pageMargins left="0.708661417322835" right="0.708661417322835" top="0.748031496062992" bottom="0.748031496062992" header="0.31496062992126" footer="0.31496062992126"/>
  <pageSetup paperSize="9" scale="88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view="pageBreakPreview" zoomScaleNormal="100" workbookViewId="0">
      <selection activeCell="G30" sqref="G30"/>
    </sheetView>
  </sheetViews>
  <sheetFormatPr defaultColWidth="9" defaultRowHeight="14.25" outlineLevelCol="6"/>
  <cols>
    <col min="1" max="1" width="30.5" customWidth="1"/>
    <col min="2" max="3" width="10.625" customWidth="1"/>
    <col min="4" max="4" width="10.125" customWidth="1"/>
    <col min="5" max="5" width="9.125" customWidth="1"/>
    <col min="6" max="6" width="10.5" customWidth="1"/>
    <col min="7" max="7" width="7" customWidth="1"/>
  </cols>
  <sheetData>
    <row r="1" spans="1:7">
      <c r="A1" s="69" t="s">
        <v>40</v>
      </c>
    </row>
    <row r="2" ht="20.25" spans="1:7">
      <c r="A2" s="139" t="s">
        <v>41</v>
      </c>
      <c r="B2" s="139"/>
      <c r="C2" s="139"/>
      <c r="D2" s="139"/>
      <c r="E2" s="139"/>
      <c r="F2" s="139"/>
      <c r="G2" s="139"/>
    </row>
    <row r="3" spans="1:7">
      <c r="A3" s="140" t="s">
        <v>645</v>
      </c>
      <c r="B3" s="140"/>
      <c r="C3" s="140"/>
      <c r="D3" s="140"/>
      <c r="E3" s="140"/>
      <c r="F3" s="140"/>
      <c r="G3" s="140"/>
    </row>
    <row r="4" ht="20.25" customHeight="1" spans="1:7">
      <c r="A4" s="141" t="s">
        <v>646</v>
      </c>
      <c r="B4" s="141" t="s">
        <v>75</v>
      </c>
      <c r="C4" s="141" t="s">
        <v>76</v>
      </c>
      <c r="D4" s="142" t="s">
        <v>77</v>
      </c>
      <c r="E4" s="143"/>
      <c r="F4" s="144"/>
      <c r="G4" s="146" t="s">
        <v>593</v>
      </c>
    </row>
    <row r="5" ht="28.5" customHeight="1" spans="1:7">
      <c r="A5" s="145"/>
      <c r="B5" s="145"/>
      <c r="C5" s="145"/>
      <c r="D5" s="141" t="s">
        <v>519</v>
      </c>
      <c r="E5" s="141" t="s">
        <v>647</v>
      </c>
      <c r="F5" s="85" t="s">
        <v>81</v>
      </c>
      <c r="G5" s="166"/>
    </row>
    <row r="6" ht="19.5" customHeight="1" spans="1:7">
      <c r="A6" s="167" t="s">
        <v>648</v>
      </c>
      <c r="B6" s="141">
        <f>B7</f>
        <v>5000</v>
      </c>
      <c r="C6" s="141">
        <f>SUM(C7:C11)</f>
        <v>11900</v>
      </c>
      <c r="D6" s="141">
        <f>SUM(D7:D10)</f>
        <v>2000</v>
      </c>
      <c r="E6" s="141">
        <f>D6/C6%</f>
        <v>16.8067226890756</v>
      </c>
      <c r="F6" s="168">
        <f>(D6/B6-1)*100</f>
        <v>-60</v>
      </c>
      <c r="G6" s="169"/>
    </row>
    <row r="7" ht="19.5" customHeight="1" spans="1:7">
      <c r="A7" s="170" t="s">
        <v>649</v>
      </c>
      <c r="B7" s="171">
        <v>5000</v>
      </c>
      <c r="C7" s="172">
        <v>3200</v>
      </c>
      <c r="D7" s="172">
        <v>2000</v>
      </c>
      <c r="E7" s="149">
        <f>D7/C7%</f>
        <v>62.5</v>
      </c>
      <c r="F7" s="173">
        <f>(D7/B7-1)*100</f>
        <v>-60</v>
      </c>
      <c r="G7" s="174"/>
    </row>
    <row r="8" ht="19.5" customHeight="1" spans="1:7">
      <c r="A8" s="170" t="s">
        <v>650</v>
      </c>
      <c r="B8" s="148"/>
      <c r="C8" s="172">
        <v>1100</v>
      </c>
      <c r="D8" s="172"/>
      <c r="E8" s="149"/>
      <c r="F8" s="173"/>
      <c r="G8" s="175"/>
    </row>
    <row r="9" ht="19.5" customHeight="1" spans="1:7">
      <c r="A9" s="170" t="s">
        <v>651</v>
      </c>
      <c r="B9" s="149"/>
      <c r="C9" s="172">
        <v>1100</v>
      </c>
      <c r="D9" s="172"/>
      <c r="E9" s="149"/>
      <c r="F9" s="173"/>
      <c r="G9" s="176"/>
    </row>
    <row r="10" ht="19.5" customHeight="1" spans="1:7">
      <c r="A10" s="170" t="s">
        <v>652</v>
      </c>
      <c r="B10" s="149"/>
      <c r="C10" s="172">
        <v>5600</v>
      </c>
      <c r="D10" s="172"/>
      <c r="E10" s="149"/>
      <c r="F10" s="173"/>
      <c r="G10" s="176"/>
    </row>
    <row r="11" ht="19.5" customHeight="1" spans="1:7">
      <c r="A11" s="170" t="s">
        <v>653</v>
      </c>
      <c r="B11" s="149"/>
      <c r="C11" s="172">
        <v>900</v>
      </c>
      <c r="D11" s="172"/>
      <c r="E11" s="149"/>
      <c r="F11" s="173"/>
      <c r="G11" s="176"/>
    </row>
    <row r="12" ht="19.5" customHeight="1" spans="1:7">
      <c r="A12" s="177" t="s">
        <v>654</v>
      </c>
      <c r="B12" s="148"/>
      <c r="C12" s="149"/>
      <c r="E12" s="149"/>
      <c r="F12" s="149"/>
      <c r="G12" s="176"/>
    </row>
    <row r="13" ht="19.5" customHeight="1" spans="1:7">
      <c r="A13" s="178" t="s">
        <v>655</v>
      </c>
      <c r="B13" s="149"/>
      <c r="C13" s="149"/>
      <c r="D13" s="149"/>
      <c r="E13" s="149"/>
      <c r="F13" s="149"/>
      <c r="G13" s="174"/>
    </row>
    <row r="14" ht="19.5" customHeight="1" spans="1:7">
      <c r="A14" s="179" t="s">
        <v>656</v>
      </c>
      <c r="B14" s="148"/>
      <c r="C14" s="148"/>
      <c r="D14" s="148"/>
      <c r="E14" s="148"/>
      <c r="F14" s="148"/>
      <c r="G14" s="176"/>
    </row>
    <row r="15" ht="19.5" customHeight="1" spans="1:7">
      <c r="A15" s="180" t="s">
        <v>657</v>
      </c>
      <c r="B15" s="149"/>
      <c r="C15" s="149"/>
      <c r="D15" s="149"/>
      <c r="E15" s="149"/>
      <c r="F15" s="149"/>
      <c r="G15" s="174"/>
    </row>
    <row r="16" ht="19.5" customHeight="1" spans="1:7">
      <c r="A16" s="179" t="s">
        <v>658</v>
      </c>
      <c r="B16" s="149"/>
      <c r="C16" s="149"/>
      <c r="D16" s="149"/>
      <c r="E16" s="149"/>
      <c r="F16" s="149"/>
      <c r="G16" s="174"/>
    </row>
    <row r="17" ht="19.5" customHeight="1" spans="1:7">
      <c r="A17" s="179" t="s">
        <v>659</v>
      </c>
      <c r="B17" s="148"/>
      <c r="C17" s="148"/>
      <c r="D17" s="148"/>
      <c r="E17" s="148"/>
      <c r="F17" s="148"/>
      <c r="G17" s="176"/>
    </row>
    <row r="18" ht="19.5" customHeight="1" spans="1:7">
      <c r="A18" s="148" t="s">
        <v>660</v>
      </c>
      <c r="B18" s="148">
        <f>SUM(B6+B12+B14+B16+B17)</f>
        <v>5000</v>
      </c>
      <c r="C18" s="148">
        <f>SUM(C6+C12+C14+C16+C17)</f>
        <v>11900</v>
      </c>
      <c r="D18" s="148">
        <f>SUM(D6+D12+D14+D16+D17)</f>
        <v>2000</v>
      </c>
      <c r="E18" s="148"/>
      <c r="F18" s="181"/>
      <c r="G18" s="176"/>
    </row>
    <row r="19" ht="19.5" customHeight="1" spans="1:7">
      <c r="A19" s="148"/>
      <c r="B19" s="148"/>
      <c r="C19" s="148"/>
      <c r="D19" s="148"/>
      <c r="E19" s="148"/>
      <c r="F19" s="181"/>
      <c r="G19" s="176"/>
    </row>
    <row r="20" ht="19.5" customHeight="1" spans="1:7">
      <c r="A20" s="182" t="s">
        <v>661</v>
      </c>
      <c r="B20" s="183">
        <v>483</v>
      </c>
      <c r="C20" s="183">
        <f>C21</f>
        <v>490</v>
      </c>
      <c r="D20" s="183">
        <f>D21</f>
        <v>483</v>
      </c>
      <c r="E20" s="184"/>
      <c r="F20" s="184" t="s">
        <v>87</v>
      </c>
      <c r="G20" s="185"/>
    </row>
    <row r="21" ht="19.5" customHeight="1" spans="1:7">
      <c r="A21" s="186" t="s">
        <v>662</v>
      </c>
      <c r="B21" s="187">
        <v>483</v>
      </c>
      <c r="C21" s="187">
        <v>490</v>
      </c>
      <c r="D21" s="187">
        <v>483</v>
      </c>
      <c r="E21" s="172"/>
      <c r="F21" s="188" t="s">
        <v>87</v>
      </c>
      <c r="G21" s="189"/>
    </row>
    <row r="22" ht="19.5" customHeight="1" spans="1:7">
      <c r="A22" s="190" t="s">
        <v>663</v>
      </c>
      <c r="B22" s="148"/>
      <c r="C22" s="148">
        <v>1905</v>
      </c>
      <c r="D22" s="148">
        <v>1905</v>
      </c>
      <c r="E22" s="148"/>
      <c r="F22" s="148"/>
      <c r="G22" s="176"/>
    </row>
    <row r="23" ht="19.5" customHeight="1" spans="1:7">
      <c r="A23" s="178"/>
      <c r="B23" s="149"/>
      <c r="C23" s="149"/>
      <c r="D23" s="149"/>
      <c r="E23" s="149"/>
      <c r="F23" s="149"/>
      <c r="G23" s="174"/>
    </row>
    <row r="24" ht="16" customHeight="1" spans="1:7">
      <c r="A24" s="148" t="s">
        <v>115</v>
      </c>
      <c r="B24" s="191">
        <f>B20+B18</f>
        <v>5483</v>
      </c>
      <c r="C24" s="191">
        <f>C18+C20+C22</f>
        <v>14295</v>
      </c>
      <c r="D24" s="191">
        <f>D18+D20+D22</f>
        <v>4388</v>
      </c>
      <c r="E24" s="148"/>
      <c r="F24" s="153"/>
      <c r="G24" s="176"/>
    </row>
    <row r="25" ht="50" customHeight="1" spans="1:7">
      <c r="A25" s="192"/>
      <c r="B25" s="192"/>
      <c r="C25" s="192"/>
      <c r="D25" s="192"/>
      <c r="E25" s="192"/>
      <c r="F25" s="192"/>
      <c r="G25" s="192"/>
    </row>
  </sheetData>
  <mergeCells count="7">
    <mergeCell ref="A2:G2"/>
    <mergeCell ref="A3:G3"/>
    <mergeCell ref="D4:F4"/>
    <mergeCell ref="A25:G25"/>
    <mergeCell ref="A4:A5"/>
    <mergeCell ref="B4:B5"/>
    <mergeCell ref="C4:C5"/>
  </mergeCells>
  <pageMargins left="0.708661417322835" right="0.708661417322835" top="0.748031496062992" bottom="0.748031496062992" header="0.31496062992126" footer="0.31496062992126"/>
  <pageSetup paperSize="9" scale="92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view="pageBreakPreview" zoomScaleNormal="100" workbookViewId="0">
      <selection activeCell="G30" sqref="G30"/>
    </sheetView>
  </sheetViews>
  <sheetFormatPr defaultColWidth="9" defaultRowHeight="14.25" outlineLevelCol="6"/>
  <cols>
    <col min="1" max="1" width="36.125" customWidth="1"/>
    <col min="2" max="3" width="9.875" customWidth="1"/>
    <col min="4" max="4" width="10.5" customWidth="1"/>
    <col min="5" max="5" width="11.375" customWidth="1"/>
    <col min="6" max="6" width="7.875" customWidth="1"/>
    <col min="7" max="7" width="7" customWidth="1"/>
  </cols>
  <sheetData>
    <row r="1" spans="1:7">
      <c r="A1" s="69" t="s">
        <v>42</v>
      </c>
    </row>
    <row r="2" ht="20.25" spans="1:7">
      <c r="A2" s="139" t="s">
        <v>43</v>
      </c>
      <c r="B2" s="139"/>
      <c r="C2" s="139"/>
      <c r="D2" s="139"/>
      <c r="E2" s="139"/>
      <c r="F2" s="139"/>
      <c r="G2" s="139"/>
    </row>
    <row r="3" spans="1:7">
      <c r="A3" s="140" t="s">
        <v>645</v>
      </c>
      <c r="B3" s="140"/>
      <c r="C3" s="140"/>
      <c r="D3" s="140"/>
      <c r="E3" s="140"/>
      <c r="F3" s="140"/>
      <c r="G3" s="140"/>
    </row>
    <row r="4" ht="19.5" customHeight="1" spans="1:7">
      <c r="A4" s="141" t="s">
        <v>665</v>
      </c>
      <c r="B4" s="141" t="s">
        <v>75</v>
      </c>
      <c r="C4" s="141" t="s">
        <v>76</v>
      </c>
      <c r="D4" s="142" t="s">
        <v>77</v>
      </c>
      <c r="E4" s="143"/>
      <c r="F4" s="144"/>
      <c r="G4" s="141" t="s">
        <v>593</v>
      </c>
    </row>
    <row r="5" ht="28.5" customHeight="1" spans="1:7">
      <c r="A5" s="145"/>
      <c r="B5" s="145"/>
      <c r="C5" s="145"/>
      <c r="D5" s="146" t="s">
        <v>519</v>
      </c>
      <c r="E5" s="146" t="s">
        <v>647</v>
      </c>
      <c r="F5" s="85" t="s">
        <v>81</v>
      </c>
      <c r="G5" s="141"/>
    </row>
    <row r="6" ht="24.75" customHeight="1" spans="1:7">
      <c r="A6" s="147" t="s">
        <v>666</v>
      </c>
      <c r="B6" s="148"/>
      <c r="C6" s="148"/>
      <c r="D6" s="148"/>
      <c r="E6" s="149"/>
      <c r="F6" s="150"/>
      <c r="G6" s="147"/>
    </row>
    <row r="7" ht="24.75" customHeight="1" spans="1:7">
      <c r="A7" s="151" t="s">
        <v>667</v>
      </c>
      <c r="B7" s="148"/>
      <c r="C7" s="149"/>
      <c r="D7" s="149"/>
      <c r="E7" s="149"/>
      <c r="F7" s="150"/>
      <c r="G7" s="147"/>
    </row>
    <row r="8" ht="24.75" customHeight="1" spans="1:7">
      <c r="A8" s="152" t="s">
        <v>668</v>
      </c>
      <c r="B8" s="148">
        <f>SUM(B9:B12)</f>
        <v>3578</v>
      </c>
      <c r="C8" s="148">
        <f>SUM(C9:C12)</f>
        <v>14295</v>
      </c>
      <c r="D8" s="148">
        <f>SUM(D9:D12)</f>
        <v>2450</v>
      </c>
      <c r="E8" s="153">
        <f t="shared" ref="E6:E13" si="0">D8/C8%</f>
        <v>17.1388597411682</v>
      </c>
      <c r="F8" s="153">
        <f t="shared" ref="F7:F13" si="1">(D8/B8-1)*100</f>
        <v>-31.5259921743991</v>
      </c>
      <c r="G8" s="147"/>
    </row>
    <row r="9" ht="24.75" customHeight="1" spans="1:7">
      <c r="A9" s="154" t="s">
        <v>669</v>
      </c>
      <c r="B9" s="149">
        <v>3578</v>
      </c>
      <c r="C9" s="149">
        <v>2383</v>
      </c>
      <c r="D9" s="149">
        <f>2011-484</f>
        <v>1527</v>
      </c>
      <c r="E9" s="150">
        <f t="shared" si="0"/>
        <v>64.0788921527486</v>
      </c>
      <c r="F9" s="150">
        <f t="shared" si="1"/>
        <v>-57.3225265511459</v>
      </c>
      <c r="G9" s="147"/>
    </row>
    <row r="10" ht="24.75" customHeight="1" spans="1:7">
      <c r="A10" s="154" t="s">
        <v>670</v>
      </c>
      <c r="B10" s="148"/>
      <c r="C10" s="149">
        <v>11912</v>
      </c>
      <c r="D10" s="149">
        <v>923</v>
      </c>
      <c r="E10" s="150">
        <f t="shared" si="0"/>
        <v>7.74848891873741</v>
      </c>
      <c r="F10" s="150" t="e">
        <f t="shared" si="1"/>
        <v>#DIV/0!</v>
      </c>
      <c r="G10" s="147"/>
    </row>
    <row r="11" ht="24.75" customHeight="1" spans="1:7">
      <c r="A11" s="154" t="s">
        <v>671</v>
      </c>
      <c r="B11" s="148"/>
      <c r="C11" s="149"/>
      <c r="D11" s="149"/>
      <c r="E11" s="150"/>
      <c r="F11" s="150"/>
      <c r="G11" s="147"/>
    </row>
    <row r="12" ht="24.75" customHeight="1" spans="1:7">
      <c r="A12" s="154" t="s">
        <v>672</v>
      </c>
      <c r="B12" s="149"/>
      <c r="C12" s="149"/>
      <c r="D12" s="149"/>
      <c r="E12" s="150" t="e">
        <f t="shared" si="0"/>
        <v>#DIV/0!</v>
      </c>
      <c r="F12" s="150" t="e">
        <f t="shared" si="1"/>
        <v>#DIV/0!</v>
      </c>
      <c r="G12" s="147"/>
    </row>
    <row r="13" ht="24.75" customHeight="1" spans="1:7">
      <c r="A13" s="148" t="s">
        <v>673</v>
      </c>
      <c r="B13" s="155">
        <f>B8</f>
        <v>3578</v>
      </c>
      <c r="C13" s="155">
        <f>C6+C8</f>
        <v>14295</v>
      </c>
      <c r="D13" s="155">
        <f>D6+D8</f>
        <v>2450</v>
      </c>
      <c r="E13" s="156">
        <f t="shared" si="0"/>
        <v>17.1388597411682</v>
      </c>
      <c r="F13" s="156">
        <f t="shared" si="1"/>
        <v>-31.5259921743991</v>
      </c>
      <c r="G13" s="157"/>
    </row>
    <row r="14" ht="24.75" customHeight="1" spans="1:7">
      <c r="A14" s="157"/>
      <c r="B14" s="158"/>
      <c r="C14" s="158"/>
      <c r="D14" s="158"/>
      <c r="E14" s="158"/>
      <c r="F14" s="159"/>
      <c r="G14" s="157"/>
    </row>
    <row r="15" ht="24.75" customHeight="1" spans="1:7">
      <c r="A15" s="147" t="s">
        <v>674</v>
      </c>
      <c r="B15" s="155"/>
      <c r="C15" s="155"/>
      <c r="D15" s="155"/>
      <c r="E15" s="155"/>
      <c r="F15" s="156"/>
      <c r="G15" s="147"/>
    </row>
    <row r="16" ht="24.75" customHeight="1" spans="1:7">
      <c r="A16" s="147" t="s">
        <v>676</v>
      </c>
      <c r="B16" s="155"/>
      <c r="C16" s="155"/>
      <c r="D16" s="155">
        <v>484</v>
      </c>
      <c r="E16" s="155"/>
      <c r="F16" s="156"/>
      <c r="G16" s="147"/>
    </row>
    <row r="17" ht="24.75" customHeight="1" spans="1:7">
      <c r="A17" s="147" t="s">
        <v>677</v>
      </c>
      <c r="B17" s="155">
        <v>1905</v>
      </c>
      <c r="C17" s="155"/>
      <c r="D17" s="155">
        <v>1454</v>
      </c>
      <c r="E17" s="155"/>
      <c r="F17" s="156"/>
      <c r="G17" s="147"/>
    </row>
    <row r="18" ht="24.75" customHeight="1" spans="1:7">
      <c r="A18" s="157"/>
      <c r="B18" s="148"/>
      <c r="C18" s="148"/>
      <c r="D18" s="148"/>
      <c r="E18" s="160"/>
      <c r="F18" s="159"/>
      <c r="G18" s="157"/>
    </row>
    <row r="19" ht="24.75" customHeight="1" spans="1:7">
      <c r="A19" s="161" t="s">
        <v>150</v>
      </c>
      <c r="B19" s="148">
        <v>3453</v>
      </c>
      <c r="C19" s="148">
        <v>5500</v>
      </c>
      <c r="D19" s="148">
        <f>D13+D15+D17+D16</f>
        <v>4388</v>
      </c>
      <c r="E19" s="162"/>
      <c r="F19" s="153"/>
      <c r="G19" s="148"/>
    </row>
    <row r="20" ht="45" customHeight="1" spans="1:7">
      <c r="A20" s="163"/>
      <c r="B20" s="164"/>
      <c r="C20" s="164"/>
      <c r="D20" s="164"/>
      <c r="E20" s="164"/>
      <c r="F20" s="164"/>
      <c r="G20" s="165"/>
    </row>
  </sheetData>
  <mergeCells count="7">
    <mergeCell ref="A2:G2"/>
    <mergeCell ref="A3:G3"/>
    <mergeCell ref="D4:F4"/>
    <mergeCell ref="A20:G20"/>
    <mergeCell ref="A4:A5"/>
    <mergeCell ref="B4:B5"/>
    <mergeCell ref="C4:C5"/>
  </mergeCells>
  <pageMargins left="0.708661417322835" right="0.708661417322835" top="0.748031496062992" bottom="0.748031496062992" header="0.31496062992126" footer="0.31496062992126"/>
  <pageSetup paperSize="9" scale="88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view="pageBreakPreview" zoomScale="115" zoomScaleNormal="100" workbookViewId="0">
      <selection activeCell="G30" sqref="G30"/>
    </sheetView>
  </sheetViews>
  <sheetFormatPr defaultColWidth="9" defaultRowHeight="14.25"/>
  <cols>
    <col min="1" max="1" width="28.25" style="131" customWidth="1"/>
    <col min="2" max="2" width="10.625" style="131" customWidth="1"/>
    <col min="3" max="8" width="10.125" style="131" customWidth="1"/>
    <col min="9" max="9" width="11.375" style="131" customWidth="1"/>
    <col min="10" max="16384" width="9" style="131"/>
  </cols>
  <sheetData>
    <row r="1" spans="1:9">
      <c r="A1" s="132" t="s">
        <v>44</v>
      </c>
    </row>
    <row r="2" ht="26.25" customHeight="1" spans="1:9">
      <c r="A2" s="133" t="s">
        <v>45</v>
      </c>
      <c r="B2" s="133"/>
      <c r="C2" s="133"/>
      <c r="D2" s="133"/>
      <c r="E2" s="133"/>
      <c r="F2" s="133"/>
      <c r="G2" s="133"/>
      <c r="H2" s="133"/>
      <c r="I2" s="133"/>
    </row>
    <row r="3" ht="28.5" customHeight="1" spans="1:9">
      <c r="I3" s="134" t="s">
        <v>73</v>
      </c>
    </row>
    <row r="4" ht="27" customHeight="1" spans="1:9">
      <c r="A4" s="135" t="s">
        <v>631</v>
      </c>
      <c r="B4" s="135" t="s">
        <v>564</v>
      </c>
      <c r="C4" s="135" t="s">
        <v>568</v>
      </c>
      <c r="D4" s="135" t="s">
        <v>569</v>
      </c>
      <c r="E4" s="135" t="s">
        <v>570</v>
      </c>
      <c r="F4" s="135" t="s">
        <v>632</v>
      </c>
      <c r="G4" s="135" t="s">
        <v>572</v>
      </c>
      <c r="H4" s="135" t="s">
        <v>573</v>
      </c>
      <c r="I4" s="135" t="s">
        <v>574</v>
      </c>
    </row>
    <row r="5" ht="27" customHeight="1" spans="1:9">
      <c r="A5" s="136" t="s">
        <v>666</v>
      </c>
      <c r="B5" s="135"/>
      <c r="C5" s="135"/>
      <c r="D5" s="135"/>
      <c r="E5" s="135"/>
      <c r="F5" s="135"/>
      <c r="G5" s="135"/>
      <c r="H5" s="135"/>
      <c r="I5" s="135"/>
    </row>
    <row r="6" ht="27" customHeight="1" spans="1:9">
      <c r="A6" s="136" t="s">
        <v>667</v>
      </c>
      <c r="B6" s="135"/>
      <c r="C6" s="135"/>
      <c r="D6" s="135"/>
      <c r="E6" s="135"/>
      <c r="F6" s="135"/>
      <c r="G6" s="135"/>
      <c r="H6" s="135"/>
      <c r="I6" s="135"/>
    </row>
    <row r="7" ht="27" customHeight="1" spans="1:9">
      <c r="A7" s="136" t="s">
        <v>668</v>
      </c>
      <c r="B7" s="135"/>
      <c r="C7" s="135"/>
      <c r="D7" s="135"/>
      <c r="E7" s="135"/>
      <c r="F7" s="135"/>
      <c r="G7" s="135"/>
      <c r="H7" s="135"/>
      <c r="I7" s="135"/>
    </row>
    <row r="8" ht="28.5" customHeight="1" spans="1:9">
      <c r="A8" s="136" t="s">
        <v>678</v>
      </c>
      <c r="B8" s="135">
        <f>SUM(C8:I8)</f>
        <v>484</v>
      </c>
      <c r="C8" s="135">
        <v>115</v>
      </c>
      <c r="D8" s="135">
        <v>15</v>
      </c>
      <c r="E8" s="135">
        <v>155</v>
      </c>
      <c r="F8" s="135">
        <v>112</v>
      </c>
      <c r="G8" s="135">
        <v>5</v>
      </c>
      <c r="H8" s="135">
        <v>4</v>
      </c>
      <c r="I8" s="135">
        <v>78</v>
      </c>
    </row>
    <row r="9" ht="28.5" customHeight="1" spans="1:9">
      <c r="A9" s="136" t="s">
        <v>679</v>
      </c>
      <c r="B9" s="135"/>
      <c r="C9" s="135"/>
      <c r="D9" s="135"/>
      <c r="E9" s="135"/>
      <c r="F9" s="135"/>
      <c r="G9" s="135"/>
      <c r="H9" s="135"/>
      <c r="I9" s="135"/>
    </row>
    <row r="10" ht="33" customHeight="1" spans="1:9">
      <c r="A10" s="136" t="s">
        <v>680</v>
      </c>
      <c r="B10" s="135"/>
      <c r="C10" s="135"/>
      <c r="D10" s="135"/>
      <c r="E10" s="135"/>
      <c r="F10" s="135"/>
      <c r="G10" s="135"/>
      <c r="H10" s="135"/>
      <c r="I10" s="135"/>
    </row>
    <row r="11" ht="31.5" customHeight="1" spans="1:9">
      <c r="A11" s="137" t="s">
        <v>681</v>
      </c>
      <c r="B11" s="135"/>
      <c r="C11" s="135"/>
      <c r="D11" s="135"/>
      <c r="E11" s="135"/>
      <c r="F11" s="135"/>
      <c r="G11" s="135"/>
      <c r="H11" s="135"/>
      <c r="I11" s="135"/>
    </row>
    <row r="12" ht="27" customHeight="1" spans="1:9">
      <c r="A12" s="135" t="s">
        <v>642</v>
      </c>
      <c r="B12" s="135">
        <f>SUM(C12:I12)</f>
        <v>484</v>
      </c>
      <c r="C12" s="135">
        <f>C8</f>
        <v>115</v>
      </c>
      <c r="D12" s="135">
        <f t="shared" ref="D12:I12" si="0">D8</f>
        <v>15</v>
      </c>
      <c r="E12" s="135">
        <f t="shared" si="0"/>
        <v>155</v>
      </c>
      <c r="F12" s="135">
        <f t="shared" si="0"/>
        <v>112</v>
      </c>
      <c r="G12" s="135">
        <f t="shared" si="0"/>
        <v>5</v>
      </c>
      <c r="H12" s="135">
        <f t="shared" si="0"/>
        <v>4</v>
      </c>
      <c r="I12" s="135">
        <f t="shared" si="0"/>
        <v>78</v>
      </c>
    </row>
    <row r="13" ht="95.25" customHeight="1" spans="1:9">
      <c r="A13" s="138"/>
      <c r="B13" s="138"/>
      <c r="C13" s="138"/>
      <c r="D13" s="138"/>
      <c r="E13" s="138"/>
      <c r="F13" s="138"/>
      <c r="G13" s="138"/>
      <c r="H13" s="138"/>
      <c r="I13" s="138"/>
    </row>
  </sheetData>
  <mergeCells count="2">
    <mergeCell ref="A2:I2"/>
    <mergeCell ref="A13:I13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G30" sqref="G30"/>
    </sheetView>
  </sheetViews>
  <sheetFormatPr defaultColWidth="9" defaultRowHeight="14.25" outlineLevelCol="1"/>
  <cols>
    <col min="1" max="1" width="16.375" style="47" customWidth="1"/>
    <col min="2" max="2" width="64.375" style="47" customWidth="1"/>
    <col min="3" max="16384" width="9" style="47"/>
  </cols>
  <sheetData>
    <row r="1" spans="1:2">
      <c r="A1" s="48" t="s">
        <v>682</v>
      </c>
      <c r="B1" s="48"/>
    </row>
    <row r="2" spans="1:2">
      <c r="A2" s="48"/>
      <c r="B2" s="48"/>
    </row>
    <row r="3" spans="1:2">
      <c r="A3" s="48"/>
      <c r="B3" s="48"/>
    </row>
    <row r="4" spans="1:2">
      <c r="A4" s="48"/>
      <c r="B4" s="48"/>
    </row>
    <row r="5" spans="1:2">
      <c r="A5" s="48"/>
      <c r="B5" s="48"/>
    </row>
    <row r="6" spans="1:2">
      <c r="A6" s="48"/>
      <c r="B6" s="48"/>
    </row>
    <row r="7" spans="1:2">
      <c r="A7" s="48"/>
      <c r="B7" s="48"/>
    </row>
    <row r="8" spans="1:2">
      <c r="A8" s="48"/>
      <c r="B8" s="48"/>
    </row>
    <row r="9" spans="1:2">
      <c r="A9" s="48"/>
      <c r="B9" s="48"/>
    </row>
    <row r="10" spans="1:2">
      <c r="A10" s="48"/>
      <c r="B10" s="48"/>
    </row>
    <row r="11" spans="1:2">
      <c r="A11" s="48"/>
      <c r="B11" s="48"/>
    </row>
    <row r="12" spans="1:2">
      <c r="A12" s="48"/>
      <c r="B12" s="48"/>
    </row>
    <row r="13" spans="1:2">
      <c r="A13" s="48"/>
      <c r="B13" s="48"/>
    </row>
    <row r="14" spans="1:2">
      <c r="A14" s="48"/>
      <c r="B14" s="48"/>
    </row>
    <row r="15" spans="1:2">
      <c r="A15" s="48"/>
      <c r="B15" s="48"/>
    </row>
    <row r="16" spans="1:2">
      <c r="A16" s="48"/>
      <c r="B16" s="48"/>
    </row>
    <row r="17" spans="1:2">
      <c r="A17" s="48"/>
      <c r="B17" s="48"/>
    </row>
    <row r="18" spans="1:2">
      <c r="A18" s="48"/>
      <c r="B18" s="48"/>
    </row>
    <row r="19" spans="1:2">
      <c r="A19" s="48"/>
      <c r="B19" s="48"/>
    </row>
    <row r="20" spans="1:2">
      <c r="A20" s="48"/>
      <c r="B20" s="48"/>
    </row>
    <row r="21" spans="1:2">
      <c r="A21" s="48"/>
      <c r="B21" s="48"/>
    </row>
    <row r="22" spans="1:2">
      <c r="A22" s="48"/>
      <c r="B22" s="48"/>
    </row>
    <row r="23" spans="1:2">
      <c r="A23" s="48"/>
      <c r="B23" s="48"/>
    </row>
    <row r="24" spans="1:2">
      <c r="A24" s="48"/>
      <c r="B24" s="48"/>
    </row>
    <row r="25" spans="1:2">
      <c r="A25" s="48"/>
      <c r="B25" s="48"/>
    </row>
    <row r="26" spans="1:2">
      <c r="A26" s="48"/>
      <c r="B26" s="48"/>
    </row>
    <row r="27" spans="1:2">
      <c r="A27" s="48"/>
      <c r="B27" s="48"/>
    </row>
    <row r="28" spans="1:2">
      <c r="A28" s="48"/>
      <c r="B28" s="48"/>
    </row>
    <row r="29" spans="1:2">
      <c r="A29" s="48"/>
      <c r="B29" s="48"/>
    </row>
    <row r="30" spans="1:2">
      <c r="A30" s="48"/>
      <c r="B30" s="48"/>
    </row>
    <row r="31" spans="1:2">
      <c r="A31" s="48"/>
      <c r="B31" s="48"/>
    </row>
    <row r="32" spans="1:2">
      <c r="A32" s="48"/>
      <c r="B32" s="48"/>
    </row>
    <row r="33" spans="1:2">
      <c r="A33" s="48"/>
      <c r="B33" s="48"/>
    </row>
    <row r="34" spans="1:2">
      <c r="A34" s="48"/>
      <c r="B34" s="48"/>
    </row>
    <row r="35" spans="1:2">
      <c r="A35" s="48"/>
      <c r="B35" s="48"/>
    </row>
    <row r="36" spans="1:2">
      <c r="A36" s="48"/>
      <c r="B36" s="48"/>
    </row>
    <row r="37" spans="1:2">
      <c r="A37" s="48"/>
      <c r="B37" s="48"/>
    </row>
    <row r="38" spans="1:2">
      <c r="A38" s="48"/>
      <c r="B38" s="48"/>
    </row>
    <row r="39" spans="1:2">
      <c r="A39" s="48"/>
      <c r="B39" s="48"/>
    </row>
  </sheetData>
  <mergeCells count="1">
    <mergeCell ref="A1:B39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showZeros="0" tabSelected="1" view="pageBreakPreview" zoomScaleNormal="100" workbookViewId="0">
      <pane xSplit="1" ySplit="6" topLeftCell="B15" activePane="bottomRight" state="frozen"/>
      <selection/>
      <selection pane="topRight"/>
      <selection pane="bottomLeft"/>
      <selection pane="bottomRight" activeCell="G30" sqref="G30"/>
    </sheetView>
  </sheetViews>
  <sheetFormatPr defaultColWidth="9" defaultRowHeight="14.25" outlineLevelCol="6"/>
  <cols>
    <col min="1" max="1" width="29.75" customWidth="1"/>
    <col min="2" max="2" width="8.75" style="68" customWidth="1"/>
    <col min="3" max="4" width="8.75" customWidth="1"/>
    <col min="5" max="6" width="8.125" customWidth="1"/>
    <col min="7" max="7" width="14.625" customWidth="1"/>
  </cols>
  <sheetData>
    <row r="1" spans="1:7">
      <c r="A1" s="69" t="s">
        <v>47</v>
      </c>
    </row>
    <row r="2" ht="22.9" customHeight="1" spans="1:7">
      <c r="A2" s="70" t="s">
        <v>683</v>
      </c>
      <c r="B2" s="70"/>
      <c r="C2" s="70"/>
      <c r="D2" s="70"/>
      <c r="E2" s="70"/>
      <c r="F2" s="70"/>
      <c r="G2" s="70"/>
    </row>
    <row r="3" ht="15" customHeight="1" spans="1:7">
      <c r="A3" s="71"/>
      <c r="B3" s="72"/>
      <c r="C3" s="73"/>
      <c r="D3" s="73"/>
      <c r="E3" s="73"/>
      <c r="F3" s="74" t="s">
        <v>73</v>
      </c>
      <c r="G3" s="74"/>
    </row>
    <row r="4" ht="19.5" customHeight="1" spans="1:7">
      <c r="A4" s="114" t="s">
        <v>74</v>
      </c>
      <c r="B4" s="76" t="s">
        <v>75</v>
      </c>
      <c r="C4" s="77" t="s">
        <v>76</v>
      </c>
      <c r="D4" s="78" t="s">
        <v>77</v>
      </c>
      <c r="E4" s="79"/>
      <c r="F4" s="80"/>
      <c r="G4" s="81" t="s">
        <v>78</v>
      </c>
    </row>
    <row r="5" ht="25.9" customHeight="1" spans="1:7">
      <c r="A5" s="115"/>
      <c r="B5" s="83"/>
      <c r="C5" s="84"/>
      <c r="D5" s="85" t="s">
        <v>79</v>
      </c>
      <c r="E5" s="85" t="s">
        <v>80</v>
      </c>
      <c r="F5" s="85" t="s">
        <v>81</v>
      </c>
      <c r="G5" s="86"/>
    </row>
    <row r="6" s="67" customFormat="1" ht="19.5" customHeight="1" spans="1:7">
      <c r="A6" s="87" t="s">
        <v>684</v>
      </c>
      <c r="B6" s="89">
        <f>SUM(B7:B13)</f>
        <v>65082</v>
      </c>
      <c r="C6" s="89">
        <f>SUM(C7:C13)</f>
        <v>75811</v>
      </c>
      <c r="D6" s="89">
        <f>SUM(D7:D20)</f>
        <v>90378</v>
      </c>
      <c r="E6" s="90">
        <f>ROUND(D6/C6*100,1)</f>
        <v>119.2</v>
      </c>
      <c r="F6" s="91">
        <f t="shared" ref="F6:F26" si="0">(D6/B6-1)*100</f>
        <v>38.8678897390984</v>
      </c>
      <c r="G6" s="92"/>
    </row>
    <row r="7" s="67" customFormat="1" ht="19.5" customHeight="1" spans="1:7">
      <c r="A7" s="93" t="s">
        <v>685</v>
      </c>
      <c r="B7" s="94">
        <f t="shared" ref="B7:B12" si="1">B23+B31</f>
        <v>23467</v>
      </c>
      <c r="C7" s="94">
        <f t="shared" ref="C7:C12" si="2">C23+C31</f>
        <v>30104</v>
      </c>
      <c r="D7" s="94">
        <f t="shared" ref="D7:D12" si="3">D23+D31</f>
        <v>38790</v>
      </c>
      <c r="E7" s="97">
        <f>ROUND(D7/C7*100,1)</f>
        <v>128.9</v>
      </c>
      <c r="F7" s="98">
        <f t="shared" si="0"/>
        <v>65.2959475007457</v>
      </c>
      <c r="G7" s="99"/>
    </row>
    <row r="8" s="67" customFormat="1" ht="19.5" customHeight="1" spans="1:7">
      <c r="A8" s="93" t="s">
        <v>686</v>
      </c>
      <c r="B8" s="94">
        <f t="shared" si="1"/>
        <v>35982</v>
      </c>
      <c r="C8" s="94">
        <f t="shared" si="2"/>
        <v>44023</v>
      </c>
      <c r="D8" s="94">
        <f t="shared" si="3"/>
        <v>47085</v>
      </c>
      <c r="E8" s="97">
        <f>ROUND(D8/C8*100,1)</f>
        <v>107</v>
      </c>
      <c r="F8" s="98">
        <f t="shared" si="0"/>
        <v>30.8570952142738</v>
      </c>
      <c r="G8" s="99"/>
    </row>
    <row r="9" s="67" customFormat="1" ht="19.5" customHeight="1" spans="1:7">
      <c r="A9" s="93" t="s">
        <v>687</v>
      </c>
      <c r="B9" s="94">
        <f t="shared" si="1"/>
        <v>664</v>
      </c>
      <c r="C9" s="94">
        <f t="shared" si="2"/>
        <v>864</v>
      </c>
      <c r="D9" s="94">
        <f t="shared" si="3"/>
        <v>1014</v>
      </c>
      <c r="E9" s="97">
        <f>ROUND(D9/C9*100,1)</f>
        <v>117.4</v>
      </c>
      <c r="F9" s="98">
        <f t="shared" si="0"/>
        <v>52.710843373494</v>
      </c>
      <c r="G9" s="100"/>
    </row>
    <row r="10" s="67" customFormat="1" ht="19.5" customHeight="1" spans="1:7">
      <c r="A10" s="93" t="s">
        <v>688</v>
      </c>
      <c r="B10" s="94">
        <f t="shared" si="1"/>
        <v>0</v>
      </c>
      <c r="C10" s="94">
        <f t="shared" si="2"/>
        <v>0</v>
      </c>
      <c r="D10" s="94">
        <f t="shared" si="3"/>
        <v>2202</v>
      </c>
      <c r="E10" s="97"/>
      <c r="F10" s="98"/>
      <c r="G10" s="100"/>
    </row>
    <row r="11" s="67" customFormat="1" ht="19.5" customHeight="1" spans="1:7">
      <c r="A11" s="93" t="s">
        <v>689</v>
      </c>
      <c r="B11" s="94">
        <f t="shared" si="1"/>
        <v>666</v>
      </c>
      <c r="C11" s="94">
        <f t="shared" si="2"/>
        <v>740</v>
      </c>
      <c r="D11" s="94">
        <f t="shared" si="3"/>
        <v>628</v>
      </c>
      <c r="E11" s="97">
        <f>ROUND(D11/C11*100,1)</f>
        <v>84.9</v>
      </c>
      <c r="F11" s="98">
        <f t="shared" si="0"/>
        <v>-5.70570570570571</v>
      </c>
      <c r="G11" s="100" t="s">
        <v>87</v>
      </c>
    </row>
    <row r="12" s="67" customFormat="1" ht="19.5" customHeight="1" spans="1:7">
      <c r="A12" s="93" t="s">
        <v>690</v>
      </c>
      <c r="B12" s="94">
        <f t="shared" si="1"/>
        <v>4303</v>
      </c>
      <c r="C12" s="94">
        <f t="shared" si="2"/>
        <v>80</v>
      </c>
      <c r="D12" s="94">
        <f t="shared" si="3"/>
        <v>659</v>
      </c>
      <c r="E12" s="97">
        <f>ROUND(D12/C12*100,1)</f>
        <v>823.8</v>
      </c>
      <c r="F12" s="98">
        <f t="shared" si="0"/>
        <v>-84.6851034162212</v>
      </c>
      <c r="G12" s="100"/>
    </row>
    <row r="13" s="67" customFormat="1" ht="19.5" customHeight="1" spans="1:7">
      <c r="A13" s="93" t="s">
        <v>691</v>
      </c>
      <c r="B13" s="94"/>
      <c r="C13" s="95"/>
      <c r="D13" s="96"/>
      <c r="E13" s="97"/>
      <c r="F13" s="98"/>
      <c r="G13" s="100"/>
    </row>
    <row r="14" s="67" customFormat="1" ht="19.5" customHeight="1" spans="1:7">
      <c r="A14" s="101" t="s">
        <v>692</v>
      </c>
      <c r="B14" s="94"/>
      <c r="C14" s="95"/>
      <c r="D14" s="96"/>
      <c r="E14" s="97"/>
      <c r="F14" s="98"/>
      <c r="G14" s="100"/>
    </row>
    <row r="15" s="67" customFormat="1" ht="19.5" customHeight="1" spans="1:7">
      <c r="A15" s="93" t="s">
        <v>685</v>
      </c>
      <c r="B15" s="94"/>
      <c r="C15" s="95"/>
      <c r="D15" s="96"/>
      <c r="E15" s="97"/>
      <c r="F15" s="98"/>
      <c r="G15" s="100"/>
    </row>
    <row r="16" s="67" customFormat="1" ht="19.5" customHeight="1" spans="1:7">
      <c r="A16" s="93" t="s">
        <v>686</v>
      </c>
      <c r="B16" s="94"/>
      <c r="C16" s="95"/>
      <c r="D16" s="96"/>
      <c r="E16" s="97"/>
      <c r="F16" s="98"/>
      <c r="G16" s="100"/>
    </row>
    <row r="17" s="67" customFormat="1" ht="19.5" customHeight="1" spans="1:7">
      <c r="A17" s="93" t="s">
        <v>687</v>
      </c>
      <c r="B17" s="94"/>
      <c r="C17" s="95"/>
      <c r="D17" s="96"/>
      <c r="E17" s="97"/>
      <c r="F17" s="98"/>
      <c r="G17" s="100"/>
    </row>
    <row r="18" s="67" customFormat="1" ht="19.5" customHeight="1" spans="1:7">
      <c r="A18" s="93" t="s">
        <v>688</v>
      </c>
      <c r="B18" s="94"/>
      <c r="C18" s="95"/>
      <c r="D18" s="96"/>
      <c r="E18" s="97"/>
      <c r="F18" s="98"/>
      <c r="G18" s="100"/>
    </row>
    <row r="19" s="67" customFormat="1" ht="19.5" customHeight="1" spans="1:7">
      <c r="A19" s="93" t="s">
        <v>689</v>
      </c>
      <c r="B19" s="94"/>
      <c r="C19" s="95"/>
      <c r="D19" s="96"/>
      <c r="E19" s="97"/>
      <c r="F19" s="98"/>
      <c r="G19" s="100"/>
    </row>
    <row r="20" s="67" customFormat="1" ht="19.5" customHeight="1" spans="1:7">
      <c r="A20" s="93" t="s">
        <v>690</v>
      </c>
      <c r="B20" s="94"/>
      <c r="C20" s="95"/>
      <c r="D20" s="96"/>
      <c r="E20" s="97"/>
      <c r="F20" s="98"/>
      <c r="G20" s="100" t="s">
        <v>87</v>
      </c>
    </row>
    <row r="21" s="67" customFormat="1" ht="19.5" customHeight="1" spans="1:7">
      <c r="A21" s="93" t="s">
        <v>691</v>
      </c>
      <c r="B21" s="94"/>
      <c r="C21" s="95"/>
      <c r="D21" s="96"/>
      <c r="E21" s="97"/>
      <c r="F21" s="98"/>
      <c r="G21" s="100"/>
    </row>
    <row r="22" s="67" customFormat="1" ht="19.5" customHeight="1" spans="1:7">
      <c r="A22" s="101" t="s">
        <v>693</v>
      </c>
      <c r="B22" s="94">
        <f>SUM(B23:B29)</f>
        <v>19599</v>
      </c>
      <c r="C22" s="94">
        <f>SUM(C23:C29)</f>
        <v>26301</v>
      </c>
      <c r="D22" s="94">
        <f>SUM(D23:D29)</f>
        <v>40773</v>
      </c>
      <c r="E22" s="97">
        <f>ROUND(D22/C22*100,1)</f>
        <v>155</v>
      </c>
      <c r="F22" s="98">
        <f t="shared" si="0"/>
        <v>108.036124292056</v>
      </c>
      <c r="G22" s="100"/>
    </row>
    <row r="23" s="67" customFormat="1" ht="19.5" customHeight="1" spans="1:7">
      <c r="A23" s="93" t="s">
        <v>685</v>
      </c>
      <c r="B23" s="125">
        <v>6716</v>
      </c>
      <c r="C23" s="130">
        <v>7518</v>
      </c>
      <c r="D23" s="96">
        <v>15670</v>
      </c>
      <c r="E23" s="97">
        <f>ROUND(D23/C23*100,1)</f>
        <v>208.4</v>
      </c>
      <c r="F23" s="98">
        <f t="shared" si="0"/>
        <v>133.323406789756</v>
      </c>
      <c r="G23" s="100"/>
    </row>
    <row r="24" s="67" customFormat="1" ht="19.5" customHeight="1" spans="1:7">
      <c r="A24" s="93" t="s">
        <v>686</v>
      </c>
      <c r="B24" s="125">
        <v>7888</v>
      </c>
      <c r="C24" s="130">
        <v>17823</v>
      </c>
      <c r="D24" s="96">
        <v>21739</v>
      </c>
      <c r="E24" s="97">
        <f>ROUND(D24/C24*100,1)</f>
        <v>122</v>
      </c>
      <c r="F24" s="98">
        <f t="shared" si="0"/>
        <v>175.59584178499</v>
      </c>
      <c r="G24" s="92"/>
    </row>
    <row r="25" s="67" customFormat="1" ht="19.5" customHeight="1" spans="1:7">
      <c r="A25" s="93" t="s">
        <v>687</v>
      </c>
      <c r="B25" s="125">
        <v>660</v>
      </c>
      <c r="C25" s="130">
        <v>860</v>
      </c>
      <c r="D25" s="96">
        <v>1009</v>
      </c>
      <c r="E25" s="97">
        <f>ROUND(D25/C25*100,1)</f>
        <v>117.3</v>
      </c>
      <c r="F25" s="98">
        <f t="shared" si="0"/>
        <v>52.8787878787879</v>
      </c>
      <c r="G25" s="92"/>
    </row>
    <row r="26" s="67" customFormat="1" ht="19.5" customHeight="1" spans="1:7">
      <c r="A26" s="93" t="s">
        <v>688</v>
      </c>
      <c r="B26" s="94"/>
      <c r="C26" s="95"/>
      <c r="D26" s="96">
        <v>2202</v>
      </c>
      <c r="E26" s="97"/>
      <c r="F26" s="98"/>
      <c r="G26" s="92"/>
    </row>
    <row r="27" s="67" customFormat="1" ht="19.5" customHeight="1" spans="1:7">
      <c r="A27" s="93" t="s">
        <v>689</v>
      </c>
      <c r="B27" s="125">
        <v>82</v>
      </c>
      <c r="C27" s="130">
        <v>80</v>
      </c>
      <c r="D27" s="96">
        <v>126</v>
      </c>
      <c r="E27" s="97">
        <f>ROUND(D27/C27*100,1)</f>
        <v>157.5</v>
      </c>
      <c r="F27" s="98">
        <f t="shared" ref="F27:F42" si="4">(D27/B27-1)*100</f>
        <v>53.6585365853659</v>
      </c>
      <c r="G27" s="102"/>
    </row>
    <row r="28" spans="1:7">
      <c r="A28" s="93" t="s">
        <v>690</v>
      </c>
      <c r="B28" s="125">
        <v>4253</v>
      </c>
      <c r="C28" s="130">
        <v>20</v>
      </c>
      <c r="D28" s="96">
        <v>27</v>
      </c>
      <c r="E28" s="97">
        <f>ROUND(D28/C28*100,1)</f>
        <v>135</v>
      </c>
      <c r="F28" s="98">
        <f t="shared" si="4"/>
        <v>-99.3651540089349</v>
      </c>
      <c r="G28" s="103"/>
    </row>
    <row r="29" spans="1:7">
      <c r="A29" s="93" t="s">
        <v>691</v>
      </c>
      <c r="B29" s="94"/>
      <c r="C29" s="95"/>
      <c r="D29" s="96"/>
      <c r="E29" s="97"/>
      <c r="F29" s="98"/>
      <c r="G29" s="103"/>
    </row>
    <row r="30" spans="1:7">
      <c r="A30" s="101" t="s">
        <v>694</v>
      </c>
      <c r="B30" s="94">
        <f>SUM(B31:B37)</f>
        <v>45483</v>
      </c>
      <c r="C30" s="94">
        <f>SUM(C31:C37)</f>
        <v>49510</v>
      </c>
      <c r="D30" s="94">
        <f>SUM(D31:D37)</f>
        <v>49605</v>
      </c>
      <c r="E30" s="97">
        <f>ROUND(D30/C30*100,1)</f>
        <v>100.2</v>
      </c>
      <c r="F30" s="98">
        <f t="shared" si="4"/>
        <v>9.0627267330651</v>
      </c>
      <c r="G30" s="103"/>
    </row>
    <row r="31" spans="1:7">
      <c r="A31" s="93" t="s">
        <v>685</v>
      </c>
      <c r="B31" s="125">
        <v>16751</v>
      </c>
      <c r="C31" s="130">
        <v>22586</v>
      </c>
      <c r="D31" s="96">
        <v>23120</v>
      </c>
      <c r="E31" s="97">
        <f>ROUND(D31/C31*100,1)</f>
        <v>102.4</v>
      </c>
      <c r="F31" s="98">
        <f t="shared" si="4"/>
        <v>38.0216106501104</v>
      </c>
      <c r="G31" s="103"/>
    </row>
    <row r="32" spans="1:7">
      <c r="A32" s="93" t="s">
        <v>686</v>
      </c>
      <c r="B32" s="125">
        <v>28094</v>
      </c>
      <c r="C32" s="130">
        <v>26200</v>
      </c>
      <c r="D32" s="96">
        <v>25346</v>
      </c>
      <c r="E32" s="97">
        <f>ROUND(D32/C32*100,1)</f>
        <v>96.7</v>
      </c>
      <c r="F32" s="98">
        <f t="shared" si="4"/>
        <v>-9.78144799601338</v>
      </c>
      <c r="G32" s="103"/>
    </row>
    <row r="33" spans="1:7">
      <c r="A33" s="93" t="s">
        <v>687</v>
      </c>
      <c r="B33" s="125">
        <v>4</v>
      </c>
      <c r="C33" s="130">
        <v>4</v>
      </c>
      <c r="D33" s="96">
        <v>5</v>
      </c>
      <c r="E33" s="97">
        <f>ROUND(D33/C33*100,1)</f>
        <v>125</v>
      </c>
      <c r="F33" s="98">
        <f t="shared" si="4"/>
        <v>25</v>
      </c>
      <c r="G33" s="103"/>
    </row>
    <row r="34" spans="1:7">
      <c r="A34" s="93" t="s">
        <v>688</v>
      </c>
      <c r="B34" s="94">
        <v>0</v>
      </c>
      <c r="C34" s="95"/>
      <c r="D34" s="96"/>
      <c r="E34" s="97"/>
      <c r="F34" s="98"/>
      <c r="G34" s="103"/>
    </row>
    <row r="35" spans="1:7">
      <c r="A35" s="93" t="s">
        <v>689</v>
      </c>
      <c r="B35" s="125">
        <v>584</v>
      </c>
      <c r="C35" s="130">
        <v>660</v>
      </c>
      <c r="D35" s="96">
        <v>502</v>
      </c>
      <c r="E35" s="97">
        <f>ROUND(D35/C35*100,1)</f>
        <v>76.1</v>
      </c>
      <c r="F35" s="98">
        <f t="shared" si="4"/>
        <v>-14.041095890411</v>
      </c>
      <c r="G35" s="103"/>
    </row>
    <row r="36" spans="1:7">
      <c r="A36" s="93" t="s">
        <v>690</v>
      </c>
      <c r="B36" s="122">
        <v>50</v>
      </c>
      <c r="C36" s="130">
        <v>60</v>
      </c>
      <c r="D36" s="96">
        <v>632</v>
      </c>
      <c r="E36" s="97"/>
      <c r="F36" s="98">
        <f t="shared" si="4"/>
        <v>1164</v>
      </c>
      <c r="G36" s="103"/>
    </row>
    <row r="37" spans="1:7">
      <c r="A37" s="93" t="s">
        <v>691</v>
      </c>
      <c r="B37" s="94"/>
      <c r="C37" s="95"/>
      <c r="D37" s="96"/>
      <c r="E37" s="97"/>
      <c r="F37" s="98"/>
      <c r="G37" s="103"/>
    </row>
    <row r="38" ht="27.75" customHeight="1" spans="1:7">
      <c r="A38" s="104" t="s">
        <v>695</v>
      </c>
      <c r="B38" s="94"/>
      <c r="C38" s="95"/>
      <c r="D38" s="96"/>
      <c r="E38" s="97"/>
      <c r="F38" s="98"/>
      <c r="G38" s="103"/>
    </row>
    <row r="39" spans="1:7">
      <c r="A39" s="93" t="s">
        <v>685</v>
      </c>
      <c r="B39" s="94"/>
      <c r="C39" s="95"/>
      <c r="D39" s="96"/>
      <c r="E39" s="97"/>
      <c r="F39" s="98"/>
      <c r="G39" s="103"/>
    </row>
    <row r="40" spans="1:7">
      <c r="A40" s="93" t="s">
        <v>686</v>
      </c>
      <c r="B40" s="94"/>
      <c r="C40" s="95"/>
      <c r="D40" s="96"/>
      <c r="E40" s="97"/>
      <c r="F40" s="98"/>
      <c r="G40" s="103"/>
    </row>
    <row r="41" spans="1:7">
      <c r="A41" s="93" t="s">
        <v>687</v>
      </c>
      <c r="B41" s="94"/>
      <c r="C41" s="95"/>
      <c r="D41" s="96"/>
      <c r="E41" s="97"/>
      <c r="F41" s="98"/>
      <c r="G41" s="103"/>
    </row>
    <row r="42" spans="1:7">
      <c r="A42" s="93" t="s">
        <v>688</v>
      </c>
      <c r="B42" s="94"/>
      <c r="C42" s="95"/>
      <c r="D42" s="96"/>
      <c r="E42" s="97"/>
      <c r="F42" s="98"/>
      <c r="G42" s="103"/>
    </row>
    <row r="43" spans="1:7">
      <c r="A43" s="93" t="s">
        <v>689</v>
      </c>
      <c r="B43" s="94"/>
      <c r="C43" s="95"/>
      <c r="D43" s="96"/>
      <c r="E43" s="97"/>
      <c r="F43" s="98"/>
      <c r="G43" s="103"/>
    </row>
    <row r="44" spans="1:7">
      <c r="A44" s="93" t="s">
        <v>690</v>
      </c>
      <c r="B44" s="94"/>
      <c r="C44" s="95"/>
      <c r="D44" s="96"/>
      <c r="E44" s="97"/>
      <c r="F44" s="98"/>
      <c r="G44" s="103"/>
    </row>
    <row r="45" spans="1:7">
      <c r="A45" s="93" t="s">
        <v>691</v>
      </c>
      <c r="B45" s="94"/>
      <c r="C45" s="95"/>
      <c r="D45" s="96"/>
      <c r="E45" s="97"/>
      <c r="F45" s="98"/>
      <c r="G45" s="103"/>
    </row>
    <row r="46" spans="1:7">
      <c r="A46" s="101" t="s">
        <v>696</v>
      </c>
      <c r="B46" s="94"/>
      <c r="C46" s="95"/>
      <c r="D46" s="96"/>
      <c r="E46" s="97"/>
      <c r="F46" s="98"/>
      <c r="G46" s="103"/>
    </row>
    <row r="47" spans="1:7">
      <c r="A47" s="93" t="s">
        <v>685</v>
      </c>
      <c r="B47" s="94"/>
      <c r="C47" s="95"/>
      <c r="D47" s="96"/>
      <c r="E47" s="97"/>
      <c r="F47" s="98"/>
      <c r="G47" s="103"/>
    </row>
    <row r="48" spans="1:7">
      <c r="A48" s="93" t="s">
        <v>686</v>
      </c>
      <c r="B48" s="94"/>
      <c r="C48" s="95"/>
      <c r="D48" s="96"/>
      <c r="E48" s="97"/>
      <c r="F48" s="98"/>
      <c r="G48" s="103"/>
    </row>
    <row r="49" spans="1:7">
      <c r="A49" s="93" t="s">
        <v>687</v>
      </c>
      <c r="B49" s="94"/>
      <c r="C49" s="95"/>
      <c r="D49" s="96"/>
      <c r="E49" s="97"/>
      <c r="F49" s="98"/>
      <c r="G49" s="103"/>
    </row>
    <row r="50" spans="1:7">
      <c r="A50" s="93" t="s">
        <v>688</v>
      </c>
      <c r="B50" s="94"/>
      <c r="C50" s="95"/>
      <c r="D50" s="96"/>
      <c r="E50" s="97"/>
      <c r="F50" s="98"/>
      <c r="G50" s="103"/>
    </row>
    <row r="51" spans="1:7">
      <c r="A51" s="93" t="s">
        <v>689</v>
      </c>
      <c r="B51" s="94"/>
      <c r="C51" s="95"/>
      <c r="D51" s="96"/>
      <c r="E51" s="97"/>
      <c r="F51" s="98"/>
      <c r="G51" s="103"/>
    </row>
    <row r="52" spans="1:7">
      <c r="A52" s="93" t="s">
        <v>690</v>
      </c>
      <c r="B52" s="94"/>
      <c r="C52" s="95"/>
      <c r="D52" s="96"/>
      <c r="E52" s="97"/>
      <c r="F52" s="98"/>
      <c r="G52" s="103"/>
    </row>
    <row r="53" spans="1:7">
      <c r="A53" s="93" t="s">
        <v>691</v>
      </c>
      <c r="B53" s="94"/>
      <c r="C53" s="95"/>
      <c r="D53" s="96"/>
      <c r="E53" s="97"/>
      <c r="F53" s="98"/>
      <c r="G53" s="103"/>
    </row>
    <row r="54" spans="1:7">
      <c r="A54" s="101" t="s">
        <v>697</v>
      </c>
      <c r="B54" s="94"/>
      <c r="C54" s="95"/>
      <c r="D54" s="96"/>
      <c r="E54" s="97"/>
      <c r="F54" s="98"/>
      <c r="G54" s="103"/>
    </row>
    <row r="55" spans="1:7">
      <c r="A55" s="93" t="s">
        <v>685</v>
      </c>
      <c r="B55" s="94"/>
      <c r="C55" s="95"/>
      <c r="D55" s="96"/>
      <c r="E55" s="97"/>
      <c r="F55" s="98"/>
      <c r="G55" s="103"/>
    </row>
    <row r="56" spans="1:7">
      <c r="A56" s="93" t="s">
        <v>686</v>
      </c>
      <c r="B56" s="94"/>
      <c r="C56" s="95"/>
      <c r="D56" s="96"/>
      <c r="E56" s="97"/>
      <c r="F56" s="98"/>
      <c r="G56" s="103"/>
    </row>
    <row r="57" spans="1:7">
      <c r="A57" s="93" t="s">
        <v>687</v>
      </c>
      <c r="B57" s="94"/>
      <c r="C57" s="95"/>
      <c r="D57" s="96"/>
      <c r="E57" s="97"/>
      <c r="F57" s="98"/>
      <c r="G57" s="103"/>
    </row>
    <row r="58" spans="1:7">
      <c r="A58" s="93" t="s">
        <v>688</v>
      </c>
      <c r="B58" s="94"/>
      <c r="C58" s="95"/>
      <c r="D58" s="96"/>
      <c r="E58" s="97"/>
      <c r="F58" s="98"/>
      <c r="G58" s="103"/>
    </row>
    <row r="59" spans="1:7">
      <c r="A59" s="93" t="s">
        <v>689</v>
      </c>
      <c r="B59" s="94"/>
      <c r="C59" s="95"/>
      <c r="D59" s="96"/>
      <c r="E59" s="97"/>
      <c r="F59" s="98"/>
      <c r="G59" s="103"/>
    </row>
    <row r="60" spans="1:7">
      <c r="A60" s="93" t="s">
        <v>690</v>
      </c>
      <c r="B60" s="94"/>
      <c r="C60" s="95"/>
      <c r="D60" s="96"/>
      <c r="E60" s="97"/>
      <c r="F60" s="98"/>
      <c r="G60" s="103"/>
    </row>
    <row r="61" spans="1:7">
      <c r="A61" s="93" t="s">
        <v>691</v>
      </c>
      <c r="B61" s="94"/>
      <c r="C61" s="95"/>
      <c r="D61" s="96"/>
      <c r="E61" s="97"/>
      <c r="F61" s="98"/>
      <c r="G61" s="103"/>
    </row>
    <row r="62" spans="1:7">
      <c r="A62" s="101" t="s">
        <v>698</v>
      </c>
      <c r="B62" s="94"/>
      <c r="C62" s="95"/>
      <c r="D62" s="96"/>
      <c r="E62" s="97"/>
      <c r="F62" s="98"/>
      <c r="G62" s="103"/>
    </row>
    <row r="63" spans="1:7">
      <c r="A63" s="93" t="s">
        <v>685</v>
      </c>
      <c r="B63" s="94"/>
      <c r="C63" s="95"/>
      <c r="D63" s="96"/>
      <c r="E63" s="97"/>
      <c r="F63" s="98"/>
      <c r="G63" s="103"/>
    </row>
    <row r="64" spans="1:7">
      <c r="A64" s="93" t="s">
        <v>686</v>
      </c>
      <c r="B64" s="94"/>
      <c r="C64" s="95"/>
      <c r="D64" s="96"/>
      <c r="E64" s="97"/>
      <c r="F64" s="98"/>
      <c r="G64" s="103"/>
    </row>
    <row r="65" spans="1:7">
      <c r="A65" s="93" t="s">
        <v>687</v>
      </c>
      <c r="B65" s="94"/>
      <c r="C65" s="95"/>
      <c r="D65" s="96"/>
      <c r="E65" s="97"/>
      <c r="F65" s="98"/>
      <c r="G65" s="103"/>
    </row>
    <row r="66" spans="1:7">
      <c r="A66" s="93" t="s">
        <v>688</v>
      </c>
      <c r="B66" s="94"/>
      <c r="C66" s="95"/>
      <c r="D66" s="96"/>
      <c r="E66" s="97"/>
      <c r="F66" s="98"/>
      <c r="G66" s="103"/>
    </row>
    <row r="67" spans="1:7">
      <c r="A67" s="93" t="s">
        <v>689</v>
      </c>
      <c r="B67" s="94"/>
      <c r="C67" s="95"/>
      <c r="D67" s="96"/>
      <c r="E67" s="97"/>
      <c r="F67" s="98"/>
      <c r="G67" s="103"/>
    </row>
    <row r="68" spans="1:7">
      <c r="A68" s="93" t="s">
        <v>690</v>
      </c>
      <c r="B68" s="94"/>
      <c r="C68" s="95"/>
      <c r="D68" s="96"/>
      <c r="E68" s="97"/>
      <c r="F68" s="98"/>
      <c r="G68" s="103"/>
    </row>
    <row r="69" ht="15" spans="1:7">
      <c r="A69" s="106" t="s">
        <v>691</v>
      </c>
      <c r="B69" s="107"/>
      <c r="C69" s="108"/>
      <c r="D69" s="109"/>
      <c r="E69" s="110"/>
      <c r="F69" s="111"/>
      <c r="G69" s="112"/>
    </row>
    <row r="70" ht="53.25" customHeight="1" spans="1:7">
      <c r="A70" s="113" t="s">
        <v>699</v>
      </c>
      <c r="B70" s="113"/>
      <c r="C70" s="113"/>
      <c r="D70" s="113"/>
      <c r="E70" s="113"/>
      <c r="F70" s="113"/>
      <c r="G70" s="113"/>
    </row>
  </sheetData>
  <mergeCells count="8">
    <mergeCell ref="A2:G2"/>
    <mergeCell ref="F3:G3"/>
    <mergeCell ref="D4:F4"/>
    <mergeCell ref="A70:G70"/>
    <mergeCell ref="A4:A5"/>
    <mergeCell ref="B4:B5"/>
    <mergeCell ref="C4:C5"/>
    <mergeCell ref="G4:G5"/>
  </mergeCells>
  <printOptions horizontalCentered="1"/>
  <pageMargins left="0.708661417322835" right="0.433070866141732" top="0.866141732283464" bottom="0.75" header="0.433070866141732" footer="0.236220472440945"/>
  <pageSetup paperSize="9" scale="59" orientation="portrait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showZeros="0" tabSelected="1" view="pageBreakPreview" zoomScaleNormal="100" workbookViewId="0">
      <pane xSplit="1" ySplit="6" topLeftCell="B7" activePane="bottomRight" state="frozen"/>
      <selection/>
      <selection pane="topRight"/>
      <selection pane="bottomLeft"/>
      <selection pane="bottomRight" activeCell="G30" sqref="G30"/>
    </sheetView>
  </sheetViews>
  <sheetFormatPr defaultColWidth="9" defaultRowHeight="14.25" outlineLevelCol="6"/>
  <cols>
    <col min="1" max="1" width="29.75" customWidth="1"/>
    <col min="2" max="2" width="8.75" style="68" customWidth="1"/>
    <col min="3" max="4" width="8.75" customWidth="1"/>
    <col min="5" max="6" width="8.125" customWidth="1"/>
    <col min="7" max="7" width="14.625" customWidth="1"/>
  </cols>
  <sheetData>
    <row r="1" spans="1:7">
      <c r="A1" s="69" t="s">
        <v>49</v>
      </c>
    </row>
    <row r="2" ht="22.9" customHeight="1" spans="1:7">
      <c r="A2" s="70" t="s">
        <v>700</v>
      </c>
      <c r="B2" s="70"/>
      <c r="C2" s="70"/>
      <c r="D2" s="70"/>
      <c r="E2" s="70"/>
      <c r="F2" s="70"/>
      <c r="G2" s="70"/>
    </row>
    <row r="3" ht="15" customHeight="1" spans="1:7">
      <c r="A3" s="71"/>
      <c r="B3" s="72"/>
      <c r="C3" s="73"/>
      <c r="D3" s="73"/>
      <c r="E3" s="73"/>
      <c r="F3" s="74" t="s">
        <v>73</v>
      </c>
      <c r="G3" s="74"/>
    </row>
    <row r="4" ht="19.5" customHeight="1" spans="1:7">
      <c r="A4" s="75" t="s">
        <v>74</v>
      </c>
      <c r="B4" s="76" t="s">
        <v>75</v>
      </c>
      <c r="C4" s="77" t="s">
        <v>76</v>
      </c>
      <c r="D4" s="78" t="s">
        <v>77</v>
      </c>
      <c r="E4" s="79"/>
      <c r="F4" s="80"/>
      <c r="G4" s="81" t="s">
        <v>78</v>
      </c>
    </row>
    <row r="5" ht="25.9" customHeight="1" spans="1:7">
      <c r="A5" s="82"/>
      <c r="B5" s="83"/>
      <c r="C5" s="84"/>
      <c r="D5" s="85" t="s">
        <v>79</v>
      </c>
      <c r="E5" s="85" t="s">
        <v>80</v>
      </c>
      <c r="F5" s="85" t="s">
        <v>81</v>
      </c>
      <c r="G5" s="86"/>
    </row>
    <row r="6" s="67" customFormat="1" ht="19.5" customHeight="1" spans="1:7">
      <c r="A6" s="87" t="s">
        <v>701</v>
      </c>
      <c r="B6" s="88">
        <f>SUM(B7:B10)</f>
        <v>68376</v>
      </c>
      <c r="C6" s="88">
        <f>SUM(C7:C10)</f>
        <v>73562</v>
      </c>
      <c r="D6" s="88">
        <f>SUM(D7:D10)</f>
        <v>71885</v>
      </c>
      <c r="E6" s="90">
        <f>ROUND(D6/C6*100,1)</f>
        <v>97.7</v>
      </c>
      <c r="F6" s="91">
        <f>(D6/B6-1)*100</f>
        <v>5.13191763191763</v>
      </c>
      <c r="G6" s="92"/>
    </row>
    <row r="7" s="67" customFormat="1" ht="19.5" customHeight="1" spans="1:7">
      <c r="A7" s="93" t="s">
        <v>702</v>
      </c>
      <c r="B7" s="94">
        <f>B18+B22</f>
        <v>68210</v>
      </c>
      <c r="C7" s="94">
        <f>C18+C22</f>
        <v>73368</v>
      </c>
      <c r="D7" s="94">
        <f>D18+D22</f>
        <v>71664</v>
      </c>
      <c r="E7" s="97">
        <f>ROUND(D7/C7*100,1)</f>
        <v>97.7</v>
      </c>
      <c r="F7" s="98">
        <f>(D7/B7-1)*100</f>
        <v>5.0637736402287</v>
      </c>
      <c r="G7" s="99"/>
    </row>
    <row r="8" s="67" customFormat="1" ht="19.5" customHeight="1" spans="1:7">
      <c r="A8" s="93" t="s">
        <v>447</v>
      </c>
      <c r="B8" s="94">
        <f>B19+B23</f>
        <v>29</v>
      </c>
      <c r="C8" s="94">
        <f>C19+C23</f>
        <v>24</v>
      </c>
      <c r="D8" s="94">
        <f>D19+D23</f>
        <v>67</v>
      </c>
      <c r="E8" s="97"/>
      <c r="F8" s="98"/>
      <c r="G8" s="99"/>
    </row>
    <row r="9" s="67" customFormat="1" ht="19.5" customHeight="1" spans="1:7">
      <c r="A9" s="93" t="s">
        <v>703</v>
      </c>
      <c r="B9" s="94">
        <f>B20+B24</f>
        <v>137</v>
      </c>
      <c r="C9" s="94">
        <f>C20+C24</f>
        <v>170</v>
      </c>
      <c r="D9" s="94">
        <f>D20+D24</f>
        <v>154</v>
      </c>
      <c r="E9" s="97">
        <f>ROUND(D9/C9*100,1)</f>
        <v>90.6</v>
      </c>
      <c r="F9" s="98">
        <f>(D9/B9-1)*100</f>
        <v>12.4087591240876</v>
      </c>
      <c r="G9" s="100"/>
    </row>
    <row r="10" s="67" customFormat="1" ht="19.5" customHeight="1" spans="1:7">
      <c r="A10" s="93" t="s">
        <v>704</v>
      </c>
      <c r="B10" s="94"/>
      <c r="C10" s="95"/>
      <c r="D10" s="96"/>
      <c r="E10" s="97"/>
      <c r="F10" s="98"/>
      <c r="G10" s="100"/>
    </row>
    <row r="11" s="67" customFormat="1" ht="19.5" customHeight="1" spans="1:7">
      <c r="A11" s="101" t="s">
        <v>705</v>
      </c>
      <c r="B11" s="94"/>
      <c r="C11" s="95"/>
      <c r="D11" s="96"/>
      <c r="E11" s="97"/>
      <c r="F11" s="98"/>
      <c r="G11" s="100"/>
    </row>
    <row r="12" s="67" customFormat="1" ht="19.5" customHeight="1" spans="1:7">
      <c r="A12" s="93" t="s">
        <v>706</v>
      </c>
      <c r="B12" s="94"/>
      <c r="C12" s="95"/>
      <c r="D12" s="96"/>
      <c r="E12" s="98"/>
      <c r="F12" s="98"/>
      <c r="G12" s="100"/>
    </row>
    <row r="13" s="67" customFormat="1" ht="19.5" customHeight="1" spans="1:7">
      <c r="A13" s="93" t="s">
        <v>707</v>
      </c>
      <c r="B13" s="94"/>
      <c r="C13" s="95"/>
      <c r="D13" s="96"/>
      <c r="E13" s="98"/>
      <c r="F13" s="98"/>
      <c r="G13" s="100"/>
    </row>
    <row r="14" s="67" customFormat="1" ht="19.5" customHeight="1" spans="1:7">
      <c r="A14" s="116" t="s">
        <v>447</v>
      </c>
      <c r="B14" s="94"/>
      <c r="C14" s="95"/>
      <c r="D14" s="96"/>
      <c r="E14" s="98"/>
      <c r="F14" s="98"/>
      <c r="G14" s="117"/>
    </row>
    <row r="15" s="67" customFormat="1" ht="19.5" customHeight="1" spans="1:7">
      <c r="A15" s="116" t="s">
        <v>703</v>
      </c>
      <c r="B15" s="94"/>
      <c r="C15" s="95"/>
      <c r="D15" s="96"/>
      <c r="E15" s="98"/>
      <c r="F15" s="98"/>
      <c r="G15" s="117"/>
    </row>
    <row r="16" s="67" customFormat="1" ht="19.5" customHeight="1" spans="1:7">
      <c r="A16" s="116" t="s">
        <v>704</v>
      </c>
      <c r="B16" s="94"/>
      <c r="C16" s="95"/>
      <c r="D16" s="118"/>
      <c r="E16" s="98"/>
      <c r="F16" s="98"/>
      <c r="G16" s="117"/>
    </row>
    <row r="17" s="67" customFormat="1" ht="19.5" customHeight="1" spans="1:7">
      <c r="A17" s="119" t="s">
        <v>708</v>
      </c>
      <c r="B17" s="94">
        <f>B18+B20+B19</f>
        <v>21977</v>
      </c>
      <c r="C17" s="120">
        <f>C18+C20+C19</f>
        <v>24055</v>
      </c>
      <c r="D17" s="120">
        <f>D18+D20+D19</f>
        <v>25472</v>
      </c>
      <c r="E17" s="98">
        <f>ROUND(D17/C17*100,1)</f>
        <v>105.9</v>
      </c>
      <c r="F17" s="98">
        <f>(D17/B17-1)*100</f>
        <v>15.9029894890112</v>
      </c>
      <c r="G17" s="117"/>
    </row>
    <row r="18" s="67" customFormat="1" ht="19.5" customHeight="1" spans="1:7">
      <c r="A18" s="116" t="s">
        <v>706</v>
      </c>
      <c r="B18" s="94">
        <v>21889</v>
      </c>
      <c r="C18" s="121">
        <v>23965</v>
      </c>
      <c r="D18" s="118">
        <v>25342</v>
      </c>
      <c r="E18" s="98">
        <f>ROUND(D18/C18*100,1)</f>
        <v>105.7</v>
      </c>
      <c r="F18" s="98">
        <f>(D18/B18-1)*100</f>
        <v>15.7750468271735</v>
      </c>
      <c r="G18" s="117"/>
    </row>
    <row r="19" s="67" customFormat="1" ht="19.5" customHeight="1" spans="1:7">
      <c r="A19" s="116" t="s">
        <v>447</v>
      </c>
      <c r="B19" s="122">
        <v>21</v>
      </c>
      <c r="C19" s="123">
        <v>20</v>
      </c>
      <c r="D19" s="118">
        <v>44</v>
      </c>
      <c r="E19" s="98"/>
      <c r="F19" s="98"/>
      <c r="G19" s="124"/>
    </row>
    <row r="20" s="67" customFormat="1" ht="19.5" customHeight="1" spans="1:7">
      <c r="A20" s="116" t="s">
        <v>703</v>
      </c>
      <c r="B20" s="125">
        <v>67</v>
      </c>
      <c r="C20" s="126">
        <v>70</v>
      </c>
      <c r="D20" s="118">
        <v>86</v>
      </c>
      <c r="E20" s="98">
        <f>ROUND(D20/C20*100,1)</f>
        <v>122.9</v>
      </c>
      <c r="F20" s="98">
        <f>(D20/B20-1)*100</f>
        <v>28.3582089552239</v>
      </c>
      <c r="G20" s="127"/>
    </row>
    <row r="21" ht="19.5" customHeight="1" spans="1:7">
      <c r="A21" s="119" t="s">
        <v>709</v>
      </c>
      <c r="B21" s="94">
        <f>B22+B24+B23</f>
        <v>46399</v>
      </c>
      <c r="C21" s="120">
        <f>C22+C24+C23</f>
        <v>49507</v>
      </c>
      <c r="D21" s="120">
        <f>D22+D24+D23</f>
        <v>46413</v>
      </c>
      <c r="E21" s="98">
        <f>ROUND(D21/C21*100,1)</f>
        <v>93.8</v>
      </c>
      <c r="F21" s="98">
        <f>(D21/B21-1)*100</f>
        <v>0.0301730640746678</v>
      </c>
      <c r="G21" s="103"/>
    </row>
    <row r="22" ht="19.5" customHeight="1" spans="1:7">
      <c r="A22" s="116" t="s">
        <v>706</v>
      </c>
      <c r="B22" s="125">
        <v>46321</v>
      </c>
      <c r="C22" s="128">
        <v>49403</v>
      </c>
      <c r="D22" s="118">
        <v>46322</v>
      </c>
      <c r="E22" s="98">
        <f>ROUND(D22/C22*100,1)</f>
        <v>93.8</v>
      </c>
      <c r="F22" s="98">
        <f>(D22/B22-1)*100</f>
        <v>0.00215884803869137</v>
      </c>
      <c r="G22" s="103"/>
    </row>
    <row r="23" ht="19.5" customHeight="1" spans="1:7">
      <c r="A23" s="116" t="s">
        <v>447</v>
      </c>
      <c r="B23" s="125">
        <v>8</v>
      </c>
      <c r="C23" s="128">
        <v>4</v>
      </c>
      <c r="D23" s="118">
        <v>23</v>
      </c>
      <c r="E23" s="98"/>
      <c r="F23" s="98"/>
      <c r="G23" s="103"/>
    </row>
    <row r="24" ht="19.5" customHeight="1" spans="1:7">
      <c r="A24" s="116" t="s">
        <v>703</v>
      </c>
      <c r="B24" s="125">
        <v>70</v>
      </c>
      <c r="C24" s="128">
        <v>100</v>
      </c>
      <c r="D24" s="118">
        <v>68</v>
      </c>
      <c r="E24" s="98">
        <f>ROUND(D24/C24*100,1)</f>
        <v>68</v>
      </c>
      <c r="F24" s="98">
        <f>(D24/B24-1)*100</f>
        <v>-2.85714285714286</v>
      </c>
      <c r="G24" s="103"/>
    </row>
    <row r="25" ht="27" customHeight="1" spans="1:7">
      <c r="A25" s="129" t="s">
        <v>710</v>
      </c>
      <c r="B25" s="94"/>
      <c r="C25" s="121"/>
      <c r="D25" s="118"/>
      <c r="E25" s="98"/>
      <c r="F25" s="98"/>
      <c r="G25" s="103"/>
    </row>
    <row r="26" ht="19.5" customHeight="1" spans="1:7">
      <c r="A26" s="116" t="s">
        <v>711</v>
      </c>
      <c r="B26" s="94"/>
      <c r="C26" s="121"/>
      <c r="D26" s="118"/>
      <c r="E26" s="98"/>
      <c r="F26" s="98"/>
      <c r="G26" s="103"/>
    </row>
    <row r="27" ht="19.5" customHeight="1" spans="1:7">
      <c r="A27" s="116" t="s">
        <v>712</v>
      </c>
      <c r="B27" s="94"/>
      <c r="C27" s="95"/>
      <c r="D27" s="96"/>
      <c r="E27" s="97"/>
      <c r="F27" s="98"/>
      <c r="G27" s="103"/>
    </row>
    <row r="28" ht="19.5" customHeight="1" spans="1:7">
      <c r="A28" s="93" t="s">
        <v>713</v>
      </c>
      <c r="B28" s="94"/>
      <c r="C28" s="95"/>
      <c r="D28" s="96"/>
      <c r="E28" s="97"/>
      <c r="F28" s="98"/>
      <c r="G28" s="103"/>
    </row>
    <row r="29" ht="19.5" customHeight="1" spans="1:7">
      <c r="A29" s="93" t="s">
        <v>714</v>
      </c>
      <c r="B29" s="94"/>
      <c r="C29" s="95"/>
      <c r="D29" s="96"/>
      <c r="E29" s="97"/>
      <c r="F29" s="98"/>
      <c r="G29" s="103"/>
    </row>
    <row r="30" ht="19.5" customHeight="1" spans="1:7">
      <c r="A30" s="93" t="s">
        <v>715</v>
      </c>
      <c r="B30" s="94"/>
      <c r="C30" s="95"/>
      <c r="D30" s="96"/>
      <c r="E30" s="97"/>
      <c r="F30" s="98"/>
      <c r="G30" s="103"/>
    </row>
    <row r="31" ht="19.5" customHeight="1" spans="1:7">
      <c r="A31" s="93" t="s">
        <v>716</v>
      </c>
      <c r="B31" s="94"/>
      <c r="C31" s="95"/>
      <c r="D31" s="96"/>
      <c r="E31" s="97"/>
      <c r="F31" s="98"/>
      <c r="G31" s="103"/>
    </row>
    <row r="32" ht="19.5" customHeight="1" spans="1:7">
      <c r="A32" s="101" t="s">
        <v>717</v>
      </c>
      <c r="B32" s="94"/>
      <c r="C32" s="95"/>
      <c r="D32" s="96"/>
      <c r="E32" s="97"/>
      <c r="F32" s="98"/>
      <c r="G32" s="103"/>
    </row>
    <row r="33" ht="19.5" customHeight="1" spans="1:7">
      <c r="A33" s="93" t="s">
        <v>711</v>
      </c>
      <c r="B33" s="94"/>
      <c r="C33" s="95"/>
      <c r="D33" s="96"/>
      <c r="E33" s="97"/>
      <c r="F33" s="98"/>
      <c r="G33" s="103"/>
    </row>
    <row r="34" ht="19.5" customHeight="1" spans="1:7">
      <c r="A34" s="93" t="s">
        <v>712</v>
      </c>
      <c r="B34" s="94"/>
      <c r="C34" s="95"/>
      <c r="D34" s="96"/>
      <c r="E34" s="97"/>
      <c r="F34" s="98"/>
      <c r="G34" s="103"/>
    </row>
    <row r="35" ht="19.5" customHeight="1" spans="1:7">
      <c r="A35" s="93" t="s">
        <v>718</v>
      </c>
      <c r="B35" s="94"/>
      <c r="C35" s="95"/>
      <c r="D35" s="96"/>
      <c r="E35" s="97"/>
      <c r="F35" s="98"/>
      <c r="G35" s="103"/>
    </row>
    <row r="36" ht="19.5" customHeight="1" spans="1:7">
      <c r="A36" s="93" t="s">
        <v>715</v>
      </c>
      <c r="B36" s="94"/>
      <c r="C36" s="95"/>
      <c r="D36" s="96"/>
      <c r="E36" s="97"/>
      <c r="F36" s="98"/>
      <c r="G36" s="103"/>
    </row>
    <row r="37" ht="19.5" customHeight="1" spans="1:7">
      <c r="A37" s="101" t="s">
        <v>719</v>
      </c>
      <c r="B37" s="94"/>
      <c r="C37" s="95"/>
      <c r="D37" s="96"/>
      <c r="E37" s="97"/>
      <c r="F37" s="98"/>
      <c r="G37" s="103"/>
    </row>
    <row r="38" ht="19.5" customHeight="1" spans="1:7">
      <c r="A38" s="93" t="s">
        <v>720</v>
      </c>
      <c r="B38" s="94"/>
      <c r="C38" s="95"/>
      <c r="D38" s="96"/>
      <c r="E38" s="97"/>
      <c r="F38" s="98"/>
      <c r="G38" s="103"/>
    </row>
    <row r="39" ht="27" customHeight="1" spans="1:7">
      <c r="A39" s="105" t="s">
        <v>721</v>
      </c>
      <c r="B39" s="94"/>
      <c r="C39" s="95"/>
      <c r="D39" s="96"/>
      <c r="E39" s="97"/>
      <c r="F39" s="98"/>
      <c r="G39" s="103"/>
    </row>
    <row r="40" ht="19.5" customHeight="1" spans="1:7">
      <c r="A40" s="93" t="s">
        <v>722</v>
      </c>
      <c r="B40" s="94"/>
      <c r="C40" s="95"/>
      <c r="D40" s="96"/>
      <c r="E40" s="97"/>
      <c r="F40" s="98"/>
      <c r="G40" s="103"/>
    </row>
    <row r="41" ht="19.5" customHeight="1" spans="1:7">
      <c r="A41" s="93" t="s">
        <v>723</v>
      </c>
      <c r="B41" s="94"/>
      <c r="C41" s="95"/>
      <c r="D41" s="96"/>
      <c r="E41" s="97"/>
      <c r="F41" s="98"/>
      <c r="G41" s="103"/>
    </row>
    <row r="42" ht="19.5" customHeight="1" spans="1:7">
      <c r="A42" s="93" t="s">
        <v>715</v>
      </c>
      <c r="B42" s="94"/>
      <c r="C42" s="95"/>
      <c r="D42" s="96"/>
      <c r="E42" s="97"/>
      <c r="F42" s="98"/>
      <c r="G42" s="103"/>
    </row>
    <row r="43" ht="19.5" customHeight="1" spans="1:7">
      <c r="A43" s="101" t="s">
        <v>698</v>
      </c>
      <c r="B43" s="94"/>
      <c r="C43" s="95"/>
      <c r="D43" s="96"/>
      <c r="E43" s="97"/>
      <c r="F43" s="98"/>
      <c r="G43" s="103"/>
    </row>
    <row r="44" ht="19.5" customHeight="1" spans="1:7">
      <c r="A44" s="93" t="s">
        <v>724</v>
      </c>
      <c r="B44" s="94"/>
      <c r="C44" s="95"/>
      <c r="D44" s="96"/>
      <c r="E44" s="97"/>
      <c r="F44" s="98"/>
      <c r="G44" s="103"/>
    </row>
    <row r="45" ht="19.5" customHeight="1" spans="1:7">
      <c r="A45" s="93" t="s">
        <v>725</v>
      </c>
      <c r="B45" s="94"/>
      <c r="C45" s="95"/>
      <c r="D45" s="96"/>
      <c r="E45" s="97"/>
      <c r="F45" s="98"/>
      <c r="G45" s="103"/>
    </row>
    <row r="46" ht="19.5" customHeight="1" spans="1:7">
      <c r="A46" s="93" t="s">
        <v>707</v>
      </c>
      <c r="B46" s="94"/>
      <c r="C46" s="95"/>
      <c r="D46" s="96"/>
      <c r="E46" s="97"/>
      <c r="F46" s="98"/>
      <c r="G46" s="103"/>
    </row>
    <row r="47" ht="29.25" customHeight="1" spans="1:7">
      <c r="A47" s="105" t="s">
        <v>726</v>
      </c>
      <c r="B47" s="94"/>
      <c r="C47" s="95"/>
      <c r="D47" s="96"/>
      <c r="E47" s="97"/>
      <c r="F47" s="98"/>
      <c r="G47" s="103"/>
    </row>
    <row r="48" ht="19.5" customHeight="1" spans="1:7">
      <c r="A48" s="93" t="s">
        <v>727</v>
      </c>
      <c r="B48" s="94"/>
      <c r="C48" s="95"/>
      <c r="D48" s="96"/>
      <c r="E48" s="97"/>
      <c r="F48" s="98"/>
      <c r="G48" s="103"/>
    </row>
    <row r="49" ht="19.5" customHeight="1" spans="1:7">
      <c r="A49" s="93" t="s">
        <v>728</v>
      </c>
      <c r="B49" s="94"/>
      <c r="C49" s="95"/>
      <c r="D49" s="96"/>
      <c r="E49" s="97"/>
      <c r="F49" s="98"/>
      <c r="G49" s="103"/>
    </row>
    <row r="50" ht="19.5" customHeight="1" spans="1:7">
      <c r="A50" s="93" t="s">
        <v>447</v>
      </c>
      <c r="B50" s="94"/>
      <c r="C50" s="95"/>
      <c r="D50" s="96"/>
      <c r="E50" s="97"/>
      <c r="F50" s="98"/>
      <c r="G50" s="103"/>
    </row>
    <row r="51" ht="19.5" customHeight="1" spans="1:7">
      <c r="A51" s="93" t="s">
        <v>704</v>
      </c>
      <c r="B51" s="94"/>
      <c r="C51" s="95"/>
      <c r="D51" s="96"/>
      <c r="E51" s="97"/>
      <c r="F51" s="98"/>
      <c r="G51" s="103"/>
    </row>
    <row r="52" ht="19.5" customHeight="1" spans="1:7">
      <c r="A52" s="106" t="s">
        <v>703</v>
      </c>
      <c r="B52" s="107"/>
      <c r="C52" s="108"/>
      <c r="D52" s="109"/>
      <c r="E52" s="110"/>
      <c r="F52" s="111"/>
      <c r="G52" s="112"/>
    </row>
    <row r="53" ht="53.25" customHeight="1" spans="1:7">
      <c r="A53" s="113" t="s">
        <v>699</v>
      </c>
      <c r="B53" s="113"/>
      <c r="C53" s="113"/>
      <c r="D53" s="113"/>
      <c r="E53" s="113"/>
      <c r="F53" s="113"/>
      <c r="G53" s="113"/>
    </row>
  </sheetData>
  <mergeCells count="8">
    <mergeCell ref="A2:G2"/>
    <mergeCell ref="F3:G3"/>
    <mergeCell ref="D4:F4"/>
    <mergeCell ref="A53:G53"/>
    <mergeCell ref="A4:A5"/>
    <mergeCell ref="B4:B5"/>
    <mergeCell ref="C4:C5"/>
    <mergeCell ref="G4:G5"/>
  </mergeCells>
  <printOptions horizontalCentered="1"/>
  <pageMargins left="0.708661417322835" right="0.433070866141732" top="0.866141732283464" bottom="0.75" header="0.433070866141732" footer="0.236220472440945"/>
  <pageSetup paperSize="9" scale="64" orientation="portrait"/>
  <headerFooter alignWithMargins="0"/>
  <ignoredErrors>
    <ignoredError sqref="E9:F9 E17:F18 E20:F22 E24:F24" evalErro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showZeros="0" tabSelected="1" view="pageBreakPreview" zoomScaleNormal="100" workbookViewId="0">
      <pane xSplit="1" ySplit="6" topLeftCell="B29" activePane="bottomRight" state="frozen"/>
      <selection/>
      <selection pane="topRight"/>
      <selection pane="bottomLeft"/>
      <selection pane="bottomRight" activeCell="G30" sqref="G30"/>
    </sheetView>
  </sheetViews>
  <sheetFormatPr defaultColWidth="9" defaultRowHeight="14.25" outlineLevelCol="6"/>
  <cols>
    <col min="1" max="1" width="29.75" customWidth="1"/>
    <col min="2" max="2" width="8.75" style="68" customWidth="1"/>
    <col min="3" max="4" width="8.75" customWidth="1"/>
    <col min="5" max="6" width="8.125" customWidth="1"/>
    <col min="7" max="7" width="14.625" customWidth="1"/>
  </cols>
  <sheetData>
    <row r="1" spans="1:7">
      <c r="A1" s="69" t="s">
        <v>51</v>
      </c>
    </row>
    <row r="2" ht="22.9" customHeight="1" spans="1:7">
      <c r="A2" s="70" t="s">
        <v>729</v>
      </c>
      <c r="B2" s="70"/>
      <c r="C2" s="70"/>
      <c r="D2" s="70"/>
      <c r="E2" s="70"/>
      <c r="F2" s="70"/>
      <c r="G2" s="70"/>
    </row>
    <row r="3" ht="15" customHeight="1" spans="1:7">
      <c r="A3" s="71"/>
      <c r="B3" s="72"/>
      <c r="C3" s="73"/>
      <c r="D3" s="73"/>
      <c r="E3" s="73"/>
      <c r="F3" s="74" t="s">
        <v>73</v>
      </c>
      <c r="G3" s="74"/>
    </row>
    <row r="4" ht="19.5" customHeight="1" spans="1:7">
      <c r="A4" s="114" t="s">
        <v>74</v>
      </c>
      <c r="B4" s="76" t="s">
        <v>75</v>
      </c>
      <c r="C4" s="77" t="s">
        <v>76</v>
      </c>
      <c r="D4" s="78" t="s">
        <v>77</v>
      </c>
      <c r="E4" s="79"/>
      <c r="F4" s="80"/>
      <c r="G4" s="81" t="s">
        <v>78</v>
      </c>
    </row>
    <row r="5" ht="25.9" customHeight="1" spans="1:7">
      <c r="A5" s="115"/>
      <c r="B5" s="83"/>
      <c r="C5" s="84"/>
      <c r="D5" s="85" t="s">
        <v>79</v>
      </c>
      <c r="E5" s="85" t="s">
        <v>80</v>
      </c>
      <c r="F5" s="85" t="s">
        <v>81</v>
      </c>
      <c r="G5" s="86"/>
    </row>
    <row r="6" s="67" customFormat="1" ht="19.5" customHeight="1" spans="1:7">
      <c r="A6" s="87" t="s">
        <v>684</v>
      </c>
      <c r="B6" s="88">
        <v>65082</v>
      </c>
      <c r="C6" s="88">
        <v>75811</v>
      </c>
      <c r="D6" s="89">
        <v>90378</v>
      </c>
      <c r="E6" s="90">
        <v>119.2</v>
      </c>
      <c r="F6" s="91">
        <v>38.8678897390984</v>
      </c>
      <c r="G6" s="92"/>
    </row>
    <row r="7" s="67" customFormat="1" ht="19.5" customHeight="1" spans="1:7">
      <c r="A7" s="93" t="s">
        <v>730</v>
      </c>
      <c r="B7" s="94">
        <v>23467</v>
      </c>
      <c r="C7" s="94">
        <v>30104</v>
      </c>
      <c r="D7" s="94">
        <v>38790</v>
      </c>
      <c r="E7" s="97">
        <v>128.9</v>
      </c>
      <c r="F7" s="98">
        <v>65.2959475007457</v>
      </c>
      <c r="G7" s="99"/>
    </row>
    <row r="8" s="67" customFormat="1" ht="19.5" customHeight="1" spans="1:7">
      <c r="A8" s="93" t="s">
        <v>731</v>
      </c>
      <c r="B8" s="94">
        <v>35982</v>
      </c>
      <c r="C8" s="94">
        <v>44023</v>
      </c>
      <c r="D8" s="94">
        <v>47085</v>
      </c>
      <c r="E8" s="97">
        <v>107</v>
      </c>
      <c r="F8" s="98">
        <v>30.8570952142738</v>
      </c>
      <c r="G8" s="99"/>
    </row>
    <row r="9" s="67" customFormat="1" ht="19.5" customHeight="1" spans="1:7">
      <c r="A9" s="93" t="s">
        <v>732</v>
      </c>
      <c r="B9" s="94">
        <v>664</v>
      </c>
      <c r="C9" s="94">
        <v>864</v>
      </c>
      <c r="D9" s="94">
        <v>1014</v>
      </c>
      <c r="E9" s="97">
        <v>117.4</v>
      </c>
      <c r="F9" s="98">
        <v>52.710843373494</v>
      </c>
      <c r="G9" s="100"/>
    </row>
    <row r="10" s="67" customFormat="1" ht="19.5" customHeight="1" spans="1:7">
      <c r="A10" s="93" t="s">
        <v>733</v>
      </c>
      <c r="B10" s="94">
        <v>0</v>
      </c>
      <c r="C10" s="94">
        <v>0</v>
      </c>
      <c r="D10" s="94">
        <v>2202</v>
      </c>
      <c r="E10" s="97"/>
      <c r="F10" s="98"/>
      <c r="G10" s="100"/>
    </row>
    <row r="11" s="67" customFormat="1" ht="19.5" customHeight="1" spans="1:7">
      <c r="A11" s="93" t="s">
        <v>734</v>
      </c>
      <c r="B11" s="94">
        <v>666</v>
      </c>
      <c r="C11" s="94">
        <v>740</v>
      </c>
      <c r="D11" s="94">
        <v>628</v>
      </c>
      <c r="E11" s="97">
        <v>84.9</v>
      </c>
      <c r="F11" s="98">
        <v>-5.70570570570571</v>
      </c>
      <c r="G11" s="100" t="s">
        <v>87</v>
      </c>
    </row>
    <row r="12" s="67" customFormat="1" ht="19.5" customHeight="1" spans="1:7">
      <c r="A12" s="93" t="s">
        <v>735</v>
      </c>
      <c r="B12" s="94">
        <v>4303</v>
      </c>
      <c r="C12" s="94">
        <v>80</v>
      </c>
      <c r="D12" s="94">
        <v>659</v>
      </c>
      <c r="E12" s="97">
        <v>823.8</v>
      </c>
      <c r="F12" s="98">
        <v>-84.6851034162212</v>
      </c>
      <c r="G12" s="100"/>
    </row>
    <row r="13" s="67" customFormat="1" ht="19.5" customHeight="1" spans="1:7">
      <c r="A13" s="93" t="s">
        <v>736</v>
      </c>
      <c r="B13" s="94"/>
      <c r="C13" s="94"/>
      <c r="D13" s="94"/>
      <c r="E13" s="97"/>
      <c r="F13" s="98"/>
      <c r="G13" s="100"/>
    </row>
    <row r="14" s="67" customFormat="1" ht="19.5" customHeight="1" spans="1:7">
      <c r="A14" s="101" t="s">
        <v>692</v>
      </c>
      <c r="B14" s="94"/>
      <c r="C14" s="95"/>
      <c r="D14" s="96"/>
      <c r="E14" s="97"/>
      <c r="F14" s="98"/>
      <c r="G14" s="100"/>
    </row>
    <row r="15" s="67" customFormat="1" ht="19.5" customHeight="1" spans="1:7">
      <c r="A15" s="93" t="s">
        <v>730</v>
      </c>
      <c r="B15" s="94"/>
      <c r="C15" s="95"/>
      <c r="D15" s="96"/>
      <c r="E15" s="97"/>
      <c r="F15" s="98"/>
      <c r="G15" s="100"/>
    </row>
    <row r="16" s="67" customFormat="1" ht="19.5" customHeight="1" spans="1:7">
      <c r="A16" s="93" t="s">
        <v>731</v>
      </c>
      <c r="B16" s="94"/>
      <c r="C16" s="95"/>
      <c r="D16" s="96"/>
      <c r="E16" s="97"/>
      <c r="F16" s="98"/>
      <c r="G16" s="100"/>
    </row>
    <row r="17" s="67" customFormat="1" ht="19.5" customHeight="1" spans="1:7">
      <c r="A17" s="93" t="s">
        <v>732</v>
      </c>
      <c r="B17" s="94"/>
      <c r="C17" s="95"/>
      <c r="D17" s="96"/>
      <c r="E17" s="97"/>
      <c r="F17" s="98"/>
      <c r="G17" s="100"/>
    </row>
    <row r="18" s="67" customFormat="1" ht="19.5" customHeight="1" spans="1:7">
      <c r="A18" s="93" t="s">
        <v>733</v>
      </c>
      <c r="B18" s="94"/>
      <c r="C18" s="95"/>
      <c r="D18" s="96"/>
      <c r="E18" s="97"/>
      <c r="F18" s="98"/>
      <c r="G18" s="100"/>
    </row>
    <row r="19" s="67" customFormat="1" ht="19.5" customHeight="1" spans="1:7">
      <c r="A19" s="93" t="s">
        <v>734</v>
      </c>
      <c r="B19" s="94"/>
      <c r="C19" s="95"/>
      <c r="D19" s="96"/>
      <c r="E19" s="97"/>
      <c r="F19" s="98"/>
      <c r="G19" s="100"/>
    </row>
    <row r="20" s="67" customFormat="1" ht="19.5" customHeight="1" spans="1:7">
      <c r="A20" s="93" t="s">
        <v>735</v>
      </c>
      <c r="B20" s="94"/>
      <c r="C20" s="95"/>
      <c r="D20" s="96"/>
      <c r="E20" s="97"/>
      <c r="F20" s="98"/>
      <c r="G20" s="100" t="s">
        <v>87</v>
      </c>
    </row>
    <row r="21" s="67" customFormat="1" ht="19.5" customHeight="1" spans="1:7">
      <c r="A21" s="93" t="s">
        <v>736</v>
      </c>
      <c r="B21" s="94"/>
      <c r="C21" s="95"/>
      <c r="D21" s="96"/>
      <c r="E21" s="97"/>
      <c r="F21" s="98"/>
      <c r="G21" s="100"/>
    </row>
    <row r="22" s="67" customFormat="1" ht="19.5" customHeight="1" spans="1:7">
      <c r="A22" s="101" t="s">
        <v>693</v>
      </c>
      <c r="B22" s="94">
        <v>19599</v>
      </c>
      <c r="C22" s="94">
        <v>26301</v>
      </c>
      <c r="D22" s="94">
        <v>40773</v>
      </c>
      <c r="E22" s="97">
        <v>155</v>
      </c>
      <c r="F22" s="98">
        <v>108.036124292056</v>
      </c>
      <c r="G22" s="100"/>
    </row>
    <row r="23" s="67" customFormat="1" ht="19.5" customHeight="1" spans="1:7">
      <c r="A23" s="93" t="s">
        <v>730</v>
      </c>
      <c r="B23" s="94">
        <v>6716</v>
      </c>
      <c r="C23" s="95">
        <v>7518</v>
      </c>
      <c r="D23" s="96">
        <v>15670</v>
      </c>
      <c r="E23" s="97">
        <v>208.4</v>
      </c>
      <c r="F23" s="98">
        <v>133.323406789756</v>
      </c>
      <c r="G23" s="100"/>
    </row>
    <row r="24" s="67" customFormat="1" ht="19.5" customHeight="1" spans="1:7">
      <c r="A24" s="93" t="s">
        <v>731</v>
      </c>
      <c r="B24" s="94">
        <v>7888</v>
      </c>
      <c r="C24" s="95">
        <v>17823</v>
      </c>
      <c r="D24" s="96">
        <v>21739</v>
      </c>
      <c r="E24" s="97">
        <v>122</v>
      </c>
      <c r="F24" s="98">
        <v>175.59584178499</v>
      </c>
      <c r="G24" s="92"/>
    </row>
    <row r="25" s="67" customFormat="1" ht="19.5" customHeight="1" spans="1:7">
      <c r="A25" s="93" t="s">
        <v>732</v>
      </c>
      <c r="B25" s="94">
        <v>660</v>
      </c>
      <c r="C25" s="95">
        <v>860</v>
      </c>
      <c r="D25" s="96">
        <v>1009</v>
      </c>
      <c r="E25" s="97">
        <v>117.3</v>
      </c>
      <c r="F25" s="98">
        <v>52.8787878787879</v>
      </c>
      <c r="G25" s="92"/>
    </row>
    <row r="26" s="67" customFormat="1" ht="19.5" customHeight="1" spans="1:7">
      <c r="A26" s="93" t="s">
        <v>733</v>
      </c>
      <c r="B26" s="94"/>
      <c r="C26" s="95"/>
      <c r="D26" s="96">
        <v>2202</v>
      </c>
      <c r="E26" s="97"/>
      <c r="F26" s="98"/>
      <c r="G26" s="92"/>
    </row>
    <row r="27" s="67" customFormat="1" ht="19.5" customHeight="1" spans="1:7">
      <c r="A27" s="93" t="s">
        <v>734</v>
      </c>
      <c r="B27" s="94">
        <v>82</v>
      </c>
      <c r="C27" s="95">
        <v>80</v>
      </c>
      <c r="D27" s="96">
        <v>126</v>
      </c>
      <c r="E27" s="97">
        <v>157.5</v>
      </c>
      <c r="F27" s="98">
        <v>53.6585365853659</v>
      </c>
      <c r="G27" s="102"/>
    </row>
    <row r="28" spans="1:7">
      <c r="A28" s="93" t="s">
        <v>735</v>
      </c>
      <c r="B28" s="94">
        <v>4253</v>
      </c>
      <c r="C28" s="95">
        <v>20</v>
      </c>
      <c r="D28" s="96">
        <v>27</v>
      </c>
      <c r="E28" s="97">
        <v>135</v>
      </c>
      <c r="F28" s="98">
        <v>-99.3651540089349</v>
      </c>
      <c r="G28" s="103"/>
    </row>
    <row r="29" spans="1:7">
      <c r="A29" s="93" t="s">
        <v>736</v>
      </c>
      <c r="B29" s="94"/>
      <c r="C29" s="95"/>
      <c r="D29" s="96"/>
      <c r="E29" s="97"/>
      <c r="F29" s="98"/>
      <c r="G29" s="103"/>
    </row>
    <row r="30" spans="1:7">
      <c r="A30" s="101" t="s">
        <v>694</v>
      </c>
      <c r="B30" s="94">
        <v>45483</v>
      </c>
      <c r="C30" s="94">
        <v>49510</v>
      </c>
      <c r="D30" s="94">
        <v>49605</v>
      </c>
      <c r="E30" s="97">
        <v>100.2</v>
      </c>
      <c r="F30" s="98">
        <v>9.0627267330651</v>
      </c>
      <c r="G30" s="103"/>
    </row>
    <row r="31" spans="1:7">
      <c r="A31" s="93" t="s">
        <v>730</v>
      </c>
      <c r="B31" s="94">
        <v>16751</v>
      </c>
      <c r="C31" s="95">
        <v>22586</v>
      </c>
      <c r="D31" s="96">
        <v>23120</v>
      </c>
      <c r="E31" s="97">
        <v>102.4</v>
      </c>
      <c r="F31" s="98">
        <v>38.0216106501104</v>
      </c>
      <c r="G31" s="103"/>
    </row>
    <row r="32" spans="1:7">
      <c r="A32" s="93" t="s">
        <v>731</v>
      </c>
      <c r="B32" s="94">
        <v>28094</v>
      </c>
      <c r="C32" s="95">
        <v>26200</v>
      </c>
      <c r="D32" s="96">
        <v>25346</v>
      </c>
      <c r="E32" s="97">
        <v>96.7</v>
      </c>
      <c r="F32" s="98">
        <v>-9.78144799601338</v>
      </c>
      <c r="G32" s="103"/>
    </row>
    <row r="33" spans="1:7">
      <c r="A33" s="93" t="s">
        <v>732</v>
      </c>
      <c r="B33" s="94">
        <v>4</v>
      </c>
      <c r="C33" s="95">
        <v>4</v>
      </c>
      <c r="D33" s="96">
        <v>5</v>
      </c>
      <c r="E33" s="97">
        <v>125</v>
      </c>
      <c r="F33" s="98">
        <v>25</v>
      </c>
      <c r="G33" s="103"/>
    </row>
    <row r="34" spans="1:7">
      <c r="A34" s="93" t="s">
        <v>733</v>
      </c>
      <c r="B34" s="94">
        <v>0</v>
      </c>
      <c r="C34" s="95"/>
      <c r="D34" s="96"/>
      <c r="E34" s="97"/>
      <c r="F34" s="98"/>
      <c r="G34" s="103"/>
    </row>
    <row r="35" spans="1:7">
      <c r="A35" s="93" t="s">
        <v>734</v>
      </c>
      <c r="B35" s="94">
        <v>584</v>
      </c>
      <c r="C35" s="95">
        <v>660</v>
      </c>
      <c r="D35" s="96">
        <v>502</v>
      </c>
      <c r="E35" s="97">
        <v>76.1</v>
      </c>
      <c r="F35" s="98">
        <v>-14.041095890411</v>
      </c>
      <c r="G35" s="103"/>
    </row>
    <row r="36" spans="1:7">
      <c r="A36" s="93" t="s">
        <v>735</v>
      </c>
      <c r="B36" s="94">
        <v>50</v>
      </c>
      <c r="C36" s="95">
        <v>60</v>
      </c>
      <c r="D36" s="96">
        <v>632</v>
      </c>
      <c r="E36" s="97"/>
      <c r="F36" s="98">
        <v>1164</v>
      </c>
      <c r="G36" s="103"/>
    </row>
    <row r="37" spans="1:7">
      <c r="A37" s="93" t="s">
        <v>736</v>
      </c>
      <c r="B37" s="94"/>
      <c r="C37" s="95"/>
      <c r="D37" s="96"/>
      <c r="E37" s="97"/>
      <c r="F37" s="98"/>
      <c r="G37" s="103"/>
    </row>
    <row r="38" ht="27.75" customHeight="1" spans="1:7">
      <c r="A38" s="104" t="s">
        <v>695</v>
      </c>
      <c r="B38" s="94"/>
      <c r="C38" s="95"/>
      <c r="D38" s="96"/>
      <c r="E38" s="97"/>
      <c r="F38" s="98"/>
      <c r="G38" s="103"/>
    </row>
    <row r="39" spans="1:7">
      <c r="A39" s="93" t="s">
        <v>730</v>
      </c>
      <c r="B39" s="94"/>
      <c r="C39" s="95"/>
      <c r="D39" s="96"/>
      <c r="E39" s="97"/>
      <c r="F39" s="98"/>
      <c r="G39" s="103"/>
    </row>
    <row r="40" spans="1:7">
      <c r="A40" s="93" t="s">
        <v>731</v>
      </c>
      <c r="B40" s="94"/>
      <c r="C40" s="95"/>
      <c r="D40" s="96"/>
      <c r="E40" s="97"/>
      <c r="F40" s="98"/>
      <c r="G40" s="103"/>
    </row>
    <row r="41" spans="1:7">
      <c r="A41" s="93" t="s">
        <v>732</v>
      </c>
      <c r="B41" s="94"/>
      <c r="C41" s="95"/>
      <c r="D41" s="96"/>
      <c r="E41" s="97"/>
      <c r="F41" s="98"/>
      <c r="G41" s="103"/>
    </row>
    <row r="42" spans="1:7">
      <c r="A42" s="93" t="s">
        <v>733</v>
      </c>
      <c r="B42" s="94"/>
      <c r="C42" s="95"/>
      <c r="D42" s="96"/>
      <c r="E42" s="97"/>
      <c r="F42" s="98"/>
      <c r="G42" s="103"/>
    </row>
    <row r="43" spans="1:7">
      <c r="A43" s="93" t="s">
        <v>734</v>
      </c>
      <c r="B43" s="94"/>
      <c r="C43" s="95"/>
      <c r="D43" s="96"/>
      <c r="E43" s="97"/>
      <c r="F43" s="98"/>
      <c r="G43" s="103"/>
    </row>
    <row r="44" spans="1:7">
      <c r="A44" s="93" t="s">
        <v>735</v>
      </c>
      <c r="B44" s="94"/>
      <c r="C44" s="95"/>
      <c r="D44" s="96"/>
      <c r="E44" s="97"/>
      <c r="F44" s="98"/>
      <c r="G44" s="103"/>
    </row>
    <row r="45" spans="1:7">
      <c r="A45" s="93" t="s">
        <v>736</v>
      </c>
      <c r="B45" s="94"/>
      <c r="C45" s="95"/>
      <c r="D45" s="96"/>
      <c r="E45" s="97"/>
      <c r="F45" s="98"/>
      <c r="G45" s="103"/>
    </row>
    <row r="46" spans="1:7">
      <c r="A46" s="101" t="s">
        <v>696</v>
      </c>
      <c r="B46" s="94"/>
      <c r="C46" s="95"/>
      <c r="D46" s="96"/>
      <c r="E46" s="97"/>
      <c r="F46" s="98"/>
      <c r="G46" s="103"/>
    </row>
    <row r="47" spans="1:7">
      <c r="A47" s="93" t="s">
        <v>730</v>
      </c>
      <c r="B47" s="94"/>
      <c r="C47" s="95"/>
      <c r="D47" s="96"/>
      <c r="E47" s="97"/>
      <c r="F47" s="98"/>
      <c r="G47" s="103"/>
    </row>
    <row r="48" spans="1:7">
      <c r="A48" s="93" t="s">
        <v>731</v>
      </c>
      <c r="B48" s="94"/>
      <c r="C48" s="95"/>
      <c r="D48" s="96"/>
      <c r="E48" s="97"/>
      <c r="F48" s="98"/>
      <c r="G48" s="103"/>
    </row>
    <row r="49" spans="1:7">
      <c r="A49" s="93" t="s">
        <v>732</v>
      </c>
      <c r="B49" s="94"/>
      <c r="C49" s="95"/>
      <c r="D49" s="96"/>
      <c r="E49" s="97"/>
      <c r="F49" s="98"/>
      <c r="G49" s="103"/>
    </row>
    <row r="50" spans="1:7">
      <c r="A50" s="93" t="s">
        <v>733</v>
      </c>
      <c r="B50" s="94"/>
      <c r="C50" s="95"/>
      <c r="D50" s="96"/>
      <c r="E50" s="97"/>
      <c r="F50" s="98"/>
      <c r="G50" s="103"/>
    </row>
    <row r="51" spans="1:7">
      <c r="A51" s="93" t="s">
        <v>734</v>
      </c>
      <c r="B51" s="94"/>
      <c r="C51" s="95"/>
      <c r="D51" s="96"/>
      <c r="E51" s="97"/>
      <c r="F51" s="98"/>
      <c r="G51" s="103"/>
    </row>
    <row r="52" spans="1:7">
      <c r="A52" s="93" t="s">
        <v>735</v>
      </c>
      <c r="B52" s="94"/>
      <c r="C52" s="95"/>
      <c r="D52" s="96"/>
      <c r="E52" s="97"/>
      <c r="F52" s="98"/>
      <c r="G52" s="103"/>
    </row>
    <row r="53" spans="1:7">
      <c r="A53" s="93" t="s">
        <v>736</v>
      </c>
      <c r="B53" s="94"/>
      <c r="C53" s="95"/>
      <c r="D53" s="96"/>
      <c r="E53" s="97"/>
      <c r="F53" s="98"/>
      <c r="G53" s="103"/>
    </row>
    <row r="54" spans="1:7">
      <c r="A54" s="101" t="s">
        <v>697</v>
      </c>
      <c r="B54" s="94"/>
      <c r="C54" s="95"/>
      <c r="D54" s="96"/>
      <c r="E54" s="97"/>
      <c r="F54" s="98"/>
      <c r="G54" s="103"/>
    </row>
    <row r="55" spans="1:7">
      <c r="A55" s="93" t="s">
        <v>730</v>
      </c>
      <c r="B55" s="94"/>
      <c r="C55" s="95"/>
      <c r="D55" s="96"/>
      <c r="E55" s="97"/>
      <c r="F55" s="98"/>
      <c r="G55" s="103"/>
    </row>
    <row r="56" spans="1:7">
      <c r="A56" s="93" t="s">
        <v>731</v>
      </c>
      <c r="B56" s="94"/>
      <c r="C56" s="95"/>
      <c r="D56" s="96"/>
      <c r="E56" s="97"/>
      <c r="F56" s="98"/>
      <c r="G56" s="103"/>
    </row>
    <row r="57" spans="1:7">
      <c r="A57" s="93" t="s">
        <v>732</v>
      </c>
      <c r="B57" s="94"/>
      <c r="C57" s="95"/>
      <c r="D57" s="96"/>
      <c r="E57" s="97"/>
      <c r="F57" s="98"/>
      <c r="G57" s="103"/>
    </row>
    <row r="58" spans="1:7">
      <c r="A58" s="93" t="s">
        <v>733</v>
      </c>
      <c r="B58" s="94"/>
      <c r="C58" s="95"/>
      <c r="D58" s="96"/>
      <c r="E58" s="97"/>
      <c r="F58" s="98"/>
      <c r="G58" s="103"/>
    </row>
    <row r="59" spans="1:7">
      <c r="A59" s="93" t="s">
        <v>734</v>
      </c>
      <c r="B59" s="94"/>
      <c r="C59" s="95"/>
      <c r="D59" s="96"/>
      <c r="E59" s="97"/>
      <c r="F59" s="98"/>
      <c r="G59" s="103"/>
    </row>
    <row r="60" spans="1:7">
      <c r="A60" s="93" t="s">
        <v>735</v>
      </c>
      <c r="B60" s="94"/>
      <c r="C60" s="95"/>
      <c r="D60" s="96"/>
      <c r="E60" s="97"/>
      <c r="F60" s="98"/>
      <c r="G60" s="103"/>
    </row>
    <row r="61" spans="1:7">
      <c r="A61" s="93" t="s">
        <v>736</v>
      </c>
      <c r="B61" s="94"/>
      <c r="C61" s="95"/>
      <c r="D61" s="96"/>
      <c r="E61" s="97"/>
      <c r="F61" s="98"/>
      <c r="G61" s="103"/>
    </row>
    <row r="62" spans="1:7">
      <c r="A62" s="101" t="s">
        <v>698</v>
      </c>
      <c r="B62" s="94"/>
      <c r="C62" s="95"/>
      <c r="D62" s="96"/>
      <c r="E62" s="97"/>
      <c r="F62" s="98"/>
      <c r="G62" s="103"/>
    </row>
    <row r="63" spans="1:7">
      <c r="A63" s="93" t="s">
        <v>730</v>
      </c>
      <c r="B63" s="94"/>
      <c r="C63" s="95"/>
      <c r="D63" s="96"/>
      <c r="E63" s="97"/>
      <c r="F63" s="98"/>
      <c r="G63" s="103"/>
    </row>
    <row r="64" spans="1:7">
      <c r="A64" s="93" t="s">
        <v>731</v>
      </c>
      <c r="B64" s="94"/>
      <c r="C64" s="95"/>
      <c r="D64" s="96"/>
      <c r="E64" s="97"/>
      <c r="F64" s="98"/>
      <c r="G64" s="103"/>
    </row>
    <row r="65" spans="1:7">
      <c r="A65" s="93" t="s">
        <v>732</v>
      </c>
      <c r="B65" s="94"/>
      <c r="C65" s="95"/>
      <c r="D65" s="96"/>
      <c r="E65" s="97"/>
      <c r="F65" s="98"/>
      <c r="G65" s="103"/>
    </row>
    <row r="66" spans="1:7">
      <c r="A66" s="93" t="s">
        <v>733</v>
      </c>
      <c r="B66" s="94"/>
      <c r="C66" s="95"/>
      <c r="D66" s="96"/>
      <c r="E66" s="97"/>
      <c r="F66" s="98"/>
      <c r="G66" s="103"/>
    </row>
    <row r="67" spans="1:7">
      <c r="A67" s="93" t="s">
        <v>734</v>
      </c>
      <c r="B67" s="94"/>
      <c r="C67" s="95"/>
      <c r="D67" s="96"/>
      <c r="E67" s="97"/>
      <c r="F67" s="98"/>
      <c r="G67" s="103"/>
    </row>
    <row r="68" spans="1:7">
      <c r="A68" s="93" t="s">
        <v>735</v>
      </c>
      <c r="B68" s="94"/>
      <c r="C68" s="95"/>
      <c r="D68" s="96"/>
      <c r="E68" s="97"/>
      <c r="F68" s="98"/>
      <c r="G68" s="103"/>
    </row>
    <row r="69" ht="15" spans="1:7">
      <c r="A69" s="106" t="s">
        <v>736</v>
      </c>
      <c r="B69" s="107"/>
      <c r="C69" s="108"/>
      <c r="D69" s="109"/>
      <c r="E69" s="110"/>
      <c r="F69" s="111"/>
      <c r="G69" s="112"/>
    </row>
    <row r="70" ht="53.25" customHeight="1" spans="1:7">
      <c r="A70" s="113" t="s">
        <v>699</v>
      </c>
      <c r="B70" s="113"/>
      <c r="C70" s="113"/>
      <c r="D70" s="113"/>
      <c r="E70" s="113"/>
      <c r="F70" s="113"/>
      <c r="G70" s="113"/>
    </row>
  </sheetData>
  <mergeCells count="8">
    <mergeCell ref="A2:G2"/>
    <mergeCell ref="F3:G3"/>
    <mergeCell ref="D4:F4"/>
    <mergeCell ref="A70:G70"/>
    <mergeCell ref="A4:A5"/>
    <mergeCell ref="B4:B5"/>
    <mergeCell ref="C4:C5"/>
    <mergeCell ref="G4:G5"/>
  </mergeCells>
  <printOptions horizontalCentered="1"/>
  <pageMargins left="0.708661417322835" right="0.433070866141732" top="0.866141732283464" bottom="0.75" header="0.433070866141732" footer="0.236220472440945"/>
  <pageSetup paperSize="9" scale="5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showZeros="0" tabSelected="1" view="pageBreakPreview" zoomScaleNormal="100" workbookViewId="0">
      <pane xSplit="1" ySplit="6" topLeftCell="B7" activePane="bottomRight" state="frozen"/>
      <selection/>
      <selection pane="topRight"/>
      <selection pane="bottomLeft"/>
      <selection pane="bottomRight" activeCell="G30" sqref="G30"/>
    </sheetView>
  </sheetViews>
  <sheetFormatPr defaultColWidth="9" defaultRowHeight="14.25" outlineLevelCol="6"/>
  <cols>
    <col min="1" max="1" width="29.75" customWidth="1"/>
    <col min="2" max="2" width="8.75" style="68" customWidth="1"/>
    <col min="3" max="4" width="8.75" customWidth="1"/>
    <col min="5" max="6" width="8.125" customWidth="1"/>
    <col min="7" max="7" width="14.625" customWidth="1"/>
  </cols>
  <sheetData>
    <row r="1" spans="1:7">
      <c r="A1" s="69" t="s">
        <v>53</v>
      </c>
    </row>
    <row r="2" ht="22.9" customHeight="1" spans="1:7">
      <c r="A2" s="70" t="s">
        <v>737</v>
      </c>
      <c r="B2" s="70"/>
      <c r="C2" s="70"/>
      <c r="D2" s="70"/>
      <c r="E2" s="70"/>
      <c r="F2" s="70"/>
      <c r="G2" s="70"/>
    </row>
    <row r="3" ht="15" customHeight="1" spans="1:7">
      <c r="A3" s="71"/>
      <c r="B3" s="72"/>
      <c r="C3" s="73"/>
      <c r="D3" s="73"/>
      <c r="E3" s="73"/>
      <c r="F3" s="74" t="s">
        <v>73</v>
      </c>
      <c r="G3" s="74"/>
    </row>
    <row r="4" ht="19.5" customHeight="1" spans="1:7">
      <c r="A4" s="75" t="s">
        <v>74</v>
      </c>
      <c r="B4" s="76" t="s">
        <v>75</v>
      </c>
      <c r="C4" s="77" t="s">
        <v>76</v>
      </c>
      <c r="D4" s="78" t="s">
        <v>77</v>
      </c>
      <c r="E4" s="79"/>
      <c r="F4" s="80"/>
      <c r="G4" s="81" t="s">
        <v>78</v>
      </c>
    </row>
    <row r="5" ht="25.9" customHeight="1" spans="1:7">
      <c r="A5" s="82"/>
      <c r="B5" s="83"/>
      <c r="C5" s="84"/>
      <c r="D5" s="85" t="s">
        <v>79</v>
      </c>
      <c r="E5" s="85" t="s">
        <v>80</v>
      </c>
      <c r="F5" s="85" t="s">
        <v>81</v>
      </c>
      <c r="G5" s="86"/>
    </row>
    <row r="6" s="67" customFormat="1" ht="19.5" customHeight="1" spans="1:7">
      <c r="A6" s="87" t="s">
        <v>701</v>
      </c>
      <c r="B6" s="88">
        <v>68376</v>
      </c>
      <c r="C6" s="88">
        <v>73562</v>
      </c>
      <c r="D6" s="89">
        <v>71885</v>
      </c>
      <c r="E6" s="90">
        <v>97.7</v>
      </c>
      <c r="F6" s="91">
        <v>5.13191763191763</v>
      </c>
      <c r="G6" s="92"/>
    </row>
    <row r="7" s="67" customFormat="1" ht="19.5" customHeight="1" spans="1:7">
      <c r="A7" s="93" t="s">
        <v>702</v>
      </c>
      <c r="B7" s="94">
        <v>68210</v>
      </c>
      <c r="C7" s="95">
        <v>73368</v>
      </c>
      <c r="D7" s="96">
        <v>71664</v>
      </c>
      <c r="E7" s="97">
        <v>97.7</v>
      </c>
      <c r="F7" s="98">
        <v>5.0637736402287</v>
      </c>
      <c r="G7" s="99"/>
    </row>
    <row r="8" s="67" customFormat="1" ht="19.5" customHeight="1" spans="1:7">
      <c r="A8" s="93" t="s">
        <v>447</v>
      </c>
      <c r="B8" s="94">
        <v>29</v>
      </c>
      <c r="C8" s="95">
        <v>24</v>
      </c>
      <c r="D8" s="96">
        <v>67</v>
      </c>
      <c r="E8" s="97"/>
      <c r="F8" s="98"/>
      <c r="G8" s="99"/>
    </row>
    <row r="9" s="67" customFormat="1" ht="19.5" customHeight="1" spans="1:7">
      <c r="A9" s="93" t="s">
        <v>703</v>
      </c>
      <c r="B9" s="94">
        <v>137</v>
      </c>
      <c r="C9" s="95">
        <v>170</v>
      </c>
      <c r="D9" s="96">
        <v>154</v>
      </c>
      <c r="E9" s="97">
        <v>90.6</v>
      </c>
      <c r="F9" s="98">
        <v>12.4087591240876</v>
      </c>
      <c r="G9" s="100"/>
    </row>
    <row r="10" s="67" customFormat="1" ht="19.5" customHeight="1" spans="1:7">
      <c r="A10" s="93" t="s">
        <v>704</v>
      </c>
      <c r="B10" s="94"/>
      <c r="C10" s="95"/>
      <c r="D10" s="96"/>
      <c r="E10" s="97"/>
      <c r="F10" s="98"/>
      <c r="G10" s="100"/>
    </row>
    <row r="11" s="67" customFormat="1" ht="19.5" customHeight="1" spans="1:7">
      <c r="A11" s="101" t="s">
        <v>705</v>
      </c>
      <c r="B11" s="94"/>
      <c r="C11" s="95"/>
      <c r="D11" s="96"/>
      <c r="E11" s="97"/>
      <c r="F11" s="98"/>
      <c r="G11" s="100"/>
    </row>
    <row r="12" s="67" customFormat="1" ht="19.5" customHeight="1" spans="1:7">
      <c r="A12" s="93" t="s">
        <v>706</v>
      </c>
      <c r="B12" s="94"/>
      <c r="C12" s="95"/>
      <c r="D12" s="96"/>
      <c r="E12" s="97"/>
      <c r="F12" s="98"/>
      <c r="G12" s="100"/>
    </row>
    <row r="13" s="67" customFormat="1" ht="19.5" customHeight="1" spans="1:7">
      <c r="A13" s="93" t="s">
        <v>707</v>
      </c>
      <c r="B13" s="94"/>
      <c r="C13" s="95"/>
      <c r="D13" s="96"/>
      <c r="E13" s="97"/>
      <c r="F13" s="98"/>
      <c r="G13" s="100"/>
    </row>
    <row r="14" s="67" customFormat="1" ht="19.5" customHeight="1" spans="1:7">
      <c r="A14" s="93" t="s">
        <v>447</v>
      </c>
      <c r="B14" s="94"/>
      <c r="C14" s="95"/>
      <c r="D14" s="96"/>
      <c r="E14" s="97"/>
      <c r="F14" s="98"/>
      <c r="G14" s="100"/>
    </row>
    <row r="15" s="67" customFormat="1" ht="19.5" customHeight="1" spans="1:7">
      <c r="A15" s="93" t="s">
        <v>703</v>
      </c>
      <c r="B15" s="94"/>
      <c r="C15" s="95"/>
      <c r="D15" s="96"/>
      <c r="E15" s="97"/>
      <c r="F15" s="98"/>
      <c r="G15" s="100"/>
    </row>
    <row r="16" s="67" customFormat="1" ht="19.5" customHeight="1" spans="1:7">
      <c r="A16" s="93" t="s">
        <v>704</v>
      </c>
      <c r="B16" s="94"/>
      <c r="C16" s="95"/>
      <c r="D16" s="96"/>
      <c r="E16" s="97"/>
      <c r="F16" s="98"/>
      <c r="G16" s="100"/>
    </row>
    <row r="17" s="67" customFormat="1" ht="19.5" customHeight="1" spans="1:7">
      <c r="A17" s="101" t="s">
        <v>708</v>
      </c>
      <c r="B17" s="94">
        <v>21977</v>
      </c>
      <c r="C17" s="95">
        <v>24055</v>
      </c>
      <c r="D17" s="96">
        <v>25472</v>
      </c>
      <c r="E17" s="97">
        <v>105.9</v>
      </c>
      <c r="F17" s="98">
        <v>15.9029894890112</v>
      </c>
      <c r="G17" s="100"/>
    </row>
    <row r="18" s="67" customFormat="1" ht="19.5" customHeight="1" spans="1:7">
      <c r="A18" s="93" t="s">
        <v>706</v>
      </c>
      <c r="B18" s="94">
        <v>21889</v>
      </c>
      <c r="C18" s="95">
        <v>23965</v>
      </c>
      <c r="D18" s="96">
        <v>25342</v>
      </c>
      <c r="E18" s="97">
        <v>105.7</v>
      </c>
      <c r="F18" s="98">
        <v>15.7750468271735</v>
      </c>
      <c r="G18" s="100"/>
    </row>
    <row r="19" s="67" customFormat="1" ht="19.5" customHeight="1" spans="1:7">
      <c r="A19" s="93" t="s">
        <v>447</v>
      </c>
      <c r="B19" s="94">
        <v>21</v>
      </c>
      <c r="C19" s="95">
        <v>20</v>
      </c>
      <c r="D19" s="96">
        <v>44</v>
      </c>
      <c r="E19" s="97"/>
      <c r="F19" s="98"/>
      <c r="G19" s="92"/>
    </row>
    <row r="20" s="67" customFormat="1" ht="19.5" customHeight="1" spans="1:7">
      <c r="A20" s="93" t="s">
        <v>703</v>
      </c>
      <c r="B20" s="94">
        <v>67</v>
      </c>
      <c r="C20" s="95">
        <v>70</v>
      </c>
      <c r="D20" s="96">
        <v>86</v>
      </c>
      <c r="E20" s="97">
        <v>122.9</v>
      </c>
      <c r="F20" s="98">
        <v>28.3582089552239</v>
      </c>
      <c r="G20" s="102"/>
    </row>
    <row r="21" ht="19.5" customHeight="1" spans="1:7">
      <c r="A21" s="101" t="s">
        <v>709</v>
      </c>
      <c r="B21" s="94">
        <v>46399</v>
      </c>
      <c r="C21" s="95">
        <v>49507</v>
      </c>
      <c r="D21" s="96">
        <v>46413</v>
      </c>
      <c r="E21" s="97">
        <v>93.8</v>
      </c>
      <c r="F21" s="98">
        <v>0.0301730640746678</v>
      </c>
      <c r="G21" s="103"/>
    </row>
    <row r="22" ht="19.5" customHeight="1" spans="1:7">
      <c r="A22" s="93" t="s">
        <v>706</v>
      </c>
      <c r="B22" s="94">
        <v>46321</v>
      </c>
      <c r="C22" s="95">
        <v>49403</v>
      </c>
      <c r="D22" s="96">
        <v>46322</v>
      </c>
      <c r="E22" s="97">
        <v>93.8</v>
      </c>
      <c r="F22" s="98">
        <v>0.00215884803869137</v>
      </c>
      <c r="G22" s="103"/>
    </row>
    <row r="23" ht="19.5" customHeight="1" spans="1:7">
      <c r="A23" s="93" t="s">
        <v>447</v>
      </c>
      <c r="B23" s="94">
        <v>8</v>
      </c>
      <c r="C23" s="95">
        <v>4</v>
      </c>
      <c r="D23" s="96">
        <v>23</v>
      </c>
      <c r="E23" s="97"/>
      <c r="F23" s="98"/>
      <c r="G23" s="103"/>
    </row>
    <row r="24" ht="19.5" customHeight="1" spans="1:7">
      <c r="A24" s="93" t="s">
        <v>703</v>
      </c>
      <c r="B24" s="94">
        <v>70</v>
      </c>
      <c r="C24" s="95">
        <v>100</v>
      </c>
      <c r="D24" s="96">
        <v>68</v>
      </c>
      <c r="E24" s="97">
        <v>68</v>
      </c>
      <c r="F24" s="98">
        <v>-2.85714285714286</v>
      </c>
      <c r="G24" s="103"/>
    </row>
    <row r="25" ht="27" customHeight="1" spans="1:7">
      <c r="A25" s="104" t="s">
        <v>710</v>
      </c>
      <c r="B25" s="94"/>
      <c r="C25" s="95"/>
      <c r="D25" s="96"/>
      <c r="E25" s="97"/>
      <c r="F25" s="98"/>
      <c r="G25" s="103"/>
    </row>
    <row r="26" ht="19.5" customHeight="1" spans="1:7">
      <c r="A26" s="93" t="s">
        <v>711</v>
      </c>
      <c r="B26" s="94"/>
      <c r="C26" s="95"/>
      <c r="D26" s="96"/>
      <c r="E26" s="97"/>
      <c r="F26" s="98"/>
      <c r="G26" s="103"/>
    </row>
    <row r="27" ht="19.5" customHeight="1" spans="1:7">
      <c r="A27" s="93" t="s">
        <v>712</v>
      </c>
      <c r="B27" s="94"/>
      <c r="C27" s="95"/>
      <c r="D27" s="96"/>
      <c r="E27" s="97"/>
      <c r="F27" s="98"/>
      <c r="G27" s="103"/>
    </row>
    <row r="28" ht="19.5" customHeight="1" spans="1:7">
      <c r="A28" s="93" t="s">
        <v>713</v>
      </c>
      <c r="B28" s="94"/>
      <c r="C28" s="95"/>
      <c r="D28" s="96"/>
      <c r="E28" s="97"/>
      <c r="F28" s="98"/>
      <c r="G28" s="103"/>
    </row>
    <row r="29" ht="19.5" customHeight="1" spans="1:7">
      <c r="A29" s="93" t="s">
        <v>714</v>
      </c>
      <c r="B29" s="94"/>
      <c r="C29" s="95"/>
      <c r="D29" s="96"/>
      <c r="E29" s="97"/>
      <c r="F29" s="98"/>
      <c r="G29" s="103"/>
    </row>
    <row r="30" ht="19.5" customHeight="1" spans="1:7">
      <c r="A30" s="93" t="s">
        <v>715</v>
      </c>
      <c r="B30" s="94"/>
      <c r="C30" s="95"/>
      <c r="D30" s="96"/>
      <c r="E30" s="97"/>
      <c r="F30" s="98"/>
      <c r="G30" s="103"/>
    </row>
    <row r="31" ht="19.5" customHeight="1" spans="1:7">
      <c r="A31" s="93" t="s">
        <v>716</v>
      </c>
      <c r="B31" s="94"/>
      <c r="C31" s="95"/>
      <c r="D31" s="96"/>
      <c r="E31" s="97"/>
      <c r="F31" s="98"/>
      <c r="G31" s="103"/>
    </row>
    <row r="32" ht="19.5" customHeight="1" spans="1:7">
      <c r="A32" s="101" t="s">
        <v>717</v>
      </c>
      <c r="B32" s="94"/>
      <c r="C32" s="95"/>
      <c r="D32" s="96"/>
      <c r="E32" s="97"/>
      <c r="F32" s="98"/>
      <c r="G32" s="103"/>
    </row>
    <row r="33" ht="19.5" customHeight="1" spans="1:7">
      <c r="A33" s="93" t="s">
        <v>711</v>
      </c>
      <c r="B33" s="94"/>
      <c r="C33" s="95"/>
      <c r="D33" s="96"/>
      <c r="E33" s="97"/>
      <c r="F33" s="98"/>
      <c r="G33" s="103"/>
    </row>
    <row r="34" ht="19.5" customHeight="1" spans="1:7">
      <c r="A34" s="93" t="s">
        <v>712</v>
      </c>
      <c r="B34" s="94"/>
      <c r="C34" s="95"/>
      <c r="D34" s="96"/>
      <c r="E34" s="97"/>
      <c r="F34" s="98"/>
      <c r="G34" s="103"/>
    </row>
    <row r="35" ht="19.5" customHeight="1" spans="1:7">
      <c r="A35" s="93" t="s">
        <v>718</v>
      </c>
      <c r="B35" s="94"/>
      <c r="C35" s="95"/>
      <c r="D35" s="96"/>
      <c r="E35" s="97"/>
      <c r="F35" s="98"/>
      <c r="G35" s="103"/>
    </row>
    <row r="36" ht="19.5" customHeight="1" spans="1:7">
      <c r="A36" s="93" t="s">
        <v>715</v>
      </c>
      <c r="B36" s="94"/>
      <c r="C36" s="95"/>
      <c r="D36" s="96"/>
      <c r="E36" s="97"/>
      <c r="F36" s="98"/>
      <c r="G36" s="103"/>
    </row>
    <row r="37" ht="19.5" customHeight="1" spans="1:7">
      <c r="A37" s="101" t="s">
        <v>719</v>
      </c>
      <c r="B37" s="94"/>
      <c r="C37" s="95"/>
      <c r="D37" s="96"/>
      <c r="E37" s="97"/>
      <c r="F37" s="98"/>
      <c r="G37" s="103"/>
    </row>
    <row r="38" ht="19.5" customHeight="1" spans="1:7">
      <c r="A38" s="93" t="s">
        <v>720</v>
      </c>
      <c r="B38" s="94"/>
      <c r="C38" s="95"/>
      <c r="D38" s="96"/>
      <c r="E38" s="97"/>
      <c r="F38" s="98"/>
      <c r="G38" s="103"/>
    </row>
    <row r="39" ht="27" customHeight="1" spans="1:7">
      <c r="A39" s="105" t="s">
        <v>721</v>
      </c>
      <c r="B39" s="94"/>
      <c r="C39" s="95"/>
      <c r="D39" s="96"/>
      <c r="E39" s="97"/>
      <c r="F39" s="98"/>
      <c r="G39" s="103"/>
    </row>
    <row r="40" ht="19.5" customHeight="1" spans="1:7">
      <c r="A40" s="93" t="s">
        <v>722</v>
      </c>
      <c r="B40" s="94"/>
      <c r="C40" s="95"/>
      <c r="D40" s="96"/>
      <c r="E40" s="97"/>
      <c r="F40" s="98"/>
      <c r="G40" s="103"/>
    </row>
    <row r="41" ht="19.5" customHeight="1" spans="1:7">
      <c r="A41" s="93" t="s">
        <v>723</v>
      </c>
      <c r="B41" s="94"/>
      <c r="C41" s="95"/>
      <c r="D41" s="96"/>
      <c r="E41" s="97"/>
      <c r="F41" s="98"/>
      <c r="G41" s="103"/>
    </row>
    <row r="42" ht="19.5" customHeight="1" spans="1:7">
      <c r="A42" s="93" t="s">
        <v>715</v>
      </c>
      <c r="B42" s="94"/>
      <c r="C42" s="95"/>
      <c r="D42" s="96"/>
      <c r="E42" s="97"/>
      <c r="F42" s="98"/>
      <c r="G42" s="103"/>
    </row>
    <row r="43" ht="19.5" customHeight="1" spans="1:7">
      <c r="A43" s="101" t="s">
        <v>698</v>
      </c>
      <c r="B43" s="94"/>
      <c r="C43" s="95"/>
      <c r="D43" s="96"/>
      <c r="E43" s="97"/>
      <c r="F43" s="98"/>
      <c r="G43" s="103"/>
    </row>
    <row r="44" ht="19.5" customHeight="1" spans="1:7">
      <c r="A44" s="93" t="s">
        <v>724</v>
      </c>
      <c r="B44" s="94"/>
      <c r="C44" s="95"/>
      <c r="D44" s="96"/>
      <c r="E44" s="97"/>
      <c r="F44" s="98"/>
      <c r="G44" s="103"/>
    </row>
    <row r="45" ht="19.5" customHeight="1" spans="1:7">
      <c r="A45" s="93" t="s">
        <v>725</v>
      </c>
      <c r="B45" s="94"/>
      <c r="C45" s="95"/>
      <c r="D45" s="96"/>
      <c r="E45" s="97"/>
      <c r="F45" s="98"/>
      <c r="G45" s="103"/>
    </row>
    <row r="46" ht="19.5" customHeight="1" spans="1:7">
      <c r="A46" s="93" t="s">
        <v>707</v>
      </c>
      <c r="B46" s="94"/>
      <c r="C46" s="95"/>
      <c r="D46" s="96"/>
      <c r="E46" s="97"/>
      <c r="F46" s="98"/>
      <c r="G46" s="103"/>
    </row>
    <row r="47" ht="29.25" customHeight="1" spans="1:7">
      <c r="A47" s="105" t="s">
        <v>726</v>
      </c>
      <c r="B47" s="94"/>
      <c r="C47" s="95"/>
      <c r="D47" s="96"/>
      <c r="E47" s="97"/>
      <c r="F47" s="98"/>
      <c r="G47" s="103"/>
    </row>
    <row r="48" ht="19.5" customHeight="1" spans="1:7">
      <c r="A48" s="93" t="s">
        <v>727</v>
      </c>
      <c r="B48" s="94"/>
      <c r="C48" s="95"/>
      <c r="D48" s="96"/>
      <c r="E48" s="97"/>
      <c r="F48" s="98"/>
      <c r="G48" s="103"/>
    </row>
    <row r="49" ht="19.5" customHeight="1" spans="1:7">
      <c r="A49" s="93" t="s">
        <v>728</v>
      </c>
      <c r="B49" s="94"/>
      <c r="C49" s="95"/>
      <c r="D49" s="96"/>
      <c r="E49" s="97"/>
      <c r="F49" s="98"/>
      <c r="G49" s="103"/>
    </row>
    <row r="50" ht="19.5" customHeight="1" spans="1:7">
      <c r="A50" s="93" t="s">
        <v>447</v>
      </c>
      <c r="B50" s="94"/>
      <c r="C50" s="95"/>
      <c r="D50" s="96"/>
      <c r="E50" s="97"/>
      <c r="F50" s="98"/>
      <c r="G50" s="103"/>
    </row>
    <row r="51" ht="19.5" customHeight="1" spans="1:7">
      <c r="A51" s="93" t="s">
        <v>704</v>
      </c>
      <c r="B51" s="94"/>
      <c r="C51" s="95"/>
      <c r="D51" s="96"/>
      <c r="E51" s="97"/>
      <c r="F51" s="98"/>
      <c r="G51" s="103"/>
    </row>
    <row r="52" ht="19.5" customHeight="1" spans="1:7">
      <c r="A52" s="106" t="s">
        <v>703</v>
      </c>
      <c r="B52" s="107"/>
      <c r="C52" s="108"/>
      <c r="D52" s="109"/>
      <c r="E52" s="110"/>
      <c r="F52" s="111"/>
      <c r="G52" s="112"/>
    </row>
    <row r="53" ht="53.25" customHeight="1" spans="1:7">
      <c r="A53" s="113" t="s">
        <v>699</v>
      </c>
      <c r="B53" s="113"/>
      <c r="C53" s="113"/>
      <c r="D53" s="113"/>
      <c r="E53" s="113"/>
      <c r="F53" s="113"/>
      <c r="G53" s="113"/>
    </row>
  </sheetData>
  <mergeCells count="8">
    <mergeCell ref="A2:G2"/>
    <mergeCell ref="F3:G3"/>
    <mergeCell ref="D4:F4"/>
    <mergeCell ref="A53:G53"/>
    <mergeCell ref="A4:A5"/>
    <mergeCell ref="B4:B5"/>
    <mergeCell ref="C4:C5"/>
    <mergeCell ref="G4:G5"/>
  </mergeCells>
  <printOptions horizontalCentered="1"/>
  <pageMargins left="0.708661417322835" right="0.433070866141732" top="0.866141732283464" bottom="0.75" header="0.433070866141732" footer="0.236220472440945"/>
  <pageSetup paperSize="9" scale="64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30" sqref="G30"/>
    </sheetView>
  </sheetViews>
  <sheetFormatPr defaultColWidth="9" defaultRowHeight="15" outlineLevelCol="4"/>
  <cols>
    <col min="1" max="1" width="40.75" style="50" customWidth="1"/>
    <col min="2" max="2" width="24.25" style="51" customWidth="1"/>
    <col min="3" max="3" width="10.375" style="50" customWidth="1"/>
    <col min="4" max="5" width="9" style="50"/>
    <col min="6" max="6" width="9.5" style="50" customWidth="1"/>
    <col min="7" max="7" width="11.125" style="50" customWidth="1"/>
    <col min="8" max="256" width="9" style="50"/>
    <col min="257" max="257" width="40.75" style="50" customWidth="1"/>
    <col min="258" max="258" width="24.25" style="50" customWidth="1"/>
    <col min="259" max="259" width="10.375" style="50" customWidth="1"/>
    <col min="260" max="261" width="9" style="50"/>
    <col min="262" max="262" width="9.5" style="50" customWidth="1"/>
    <col min="263" max="263" width="11.125" style="50" customWidth="1"/>
    <col min="264" max="512" width="9" style="50"/>
    <col min="513" max="513" width="40.75" style="50" customWidth="1"/>
    <col min="514" max="514" width="24.25" style="50" customWidth="1"/>
    <col min="515" max="515" width="10.375" style="50" customWidth="1"/>
    <col min="516" max="517" width="9" style="50"/>
    <col min="518" max="518" width="9.5" style="50" customWidth="1"/>
    <col min="519" max="519" width="11.125" style="50" customWidth="1"/>
    <col min="520" max="768" width="9" style="50"/>
    <col min="769" max="769" width="40.75" style="50" customWidth="1"/>
    <col min="770" max="770" width="24.25" style="50" customWidth="1"/>
    <col min="771" max="771" width="10.375" style="50" customWidth="1"/>
    <col min="772" max="773" width="9" style="50"/>
    <col min="774" max="774" width="9.5" style="50" customWidth="1"/>
    <col min="775" max="775" width="11.125" style="50" customWidth="1"/>
    <col min="776" max="1024" width="9" style="50"/>
    <col min="1025" max="1025" width="40.75" style="50" customWidth="1"/>
    <col min="1026" max="1026" width="24.25" style="50" customWidth="1"/>
    <col min="1027" max="1027" width="10.375" style="50" customWidth="1"/>
    <col min="1028" max="1029" width="9" style="50"/>
    <col min="1030" max="1030" width="9.5" style="50" customWidth="1"/>
    <col min="1031" max="1031" width="11.125" style="50" customWidth="1"/>
    <col min="1032" max="1280" width="9" style="50"/>
    <col min="1281" max="1281" width="40.75" style="50" customWidth="1"/>
    <col min="1282" max="1282" width="24.25" style="50" customWidth="1"/>
    <col min="1283" max="1283" width="10.375" style="50" customWidth="1"/>
    <col min="1284" max="1285" width="9" style="50"/>
    <col min="1286" max="1286" width="9.5" style="50" customWidth="1"/>
    <col min="1287" max="1287" width="11.125" style="50" customWidth="1"/>
    <col min="1288" max="1536" width="9" style="50"/>
    <col min="1537" max="1537" width="40.75" style="50" customWidth="1"/>
    <col min="1538" max="1538" width="24.25" style="50" customWidth="1"/>
    <col min="1539" max="1539" width="10.375" style="50" customWidth="1"/>
    <col min="1540" max="1541" width="9" style="50"/>
    <col min="1542" max="1542" width="9.5" style="50" customWidth="1"/>
    <col min="1543" max="1543" width="11.125" style="50" customWidth="1"/>
    <col min="1544" max="1792" width="9" style="50"/>
    <col min="1793" max="1793" width="40.75" style="50" customWidth="1"/>
    <col min="1794" max="1794" width="24.25" style="50" customWidth="1"/>
    <col min="1795" max="1795" width="10.375" style="50" customWidth="1"/>
    <col min="1796" max="1797" width="9" style="50"/>
    <col min="1798" max="1798" width="9.5" style="50" customWidth="1"/>
    <col min="1799" max="1799" width="11.125" style="50" customWidth="1"/>
    <col min="1800" max="2048" width="9" style="50"/>
    <col min="2049" max="2049" width="40.75" style="50" customWidth="1"/>
    <col min="2050" max="2050" width="24.25" style="50" customWidth="1"/>
    <col min="2051" max="2051" width="10.375" style="50" customWidth="1"/>
    <col min="2052" max="2053" width="9" style="50"/>
    <col min="2054" max="2054" width="9.5" style="50" customWidth="1"/>
    <col min="2055" max="2055" width="11.125" style="50" customWidth="1"/>
    <col min="2056" max="2304" width="9" style="50"/>
    <col min="2305" max="2305" width="40.75" style="50" customWidth="1"/>
    <col min="2306" max="2306" width="24.25" style="50" customWidth="1"/>
    <col min="2307" max="2307" width="10.375" style="50" customWidth="1"/>
    <col min="2308" max="2309" width="9" style="50"/>
    <col min="2310" max="2310" width="9.5" style="50" customWidth="1"/>
    <col min="2311" max="2311" width="11.125" style="50" customWidth="1"/>
    <col min="2312" max="2560" width="9" style="50"/>
    <col min="2561" max="2561" width="40.75" style="50" customWidth="1"/>
    <col min="2562" max="2562" width="24.25" style="50" customWidth="1"/>
    <col min="2563" max="2563" width="10.375" style="50" customWidth="1"/>
    <col min="2564" max="2565" width="9" style="50"/>
    <col min="2566" max="2566" width="9.5" style="50" customWidth="1"/>
    <col min="2567" max="2567" width="11.125" style="50" customWidth="1"/>
    <col min="2568" max="2816" width="9" style="50"/>
    <col min="2817" max="2817" width="40.75" style="50" customWidth="1"/>
    <col min="2818" max="2818" width="24.25" style="50" customWidth="1"/>
    <col min="2819" max="2819" width="10.375" style="50" customWidth="1"/>
    <col min="2820" max="2821" width="9" style="50"/>
    <col min="2822" max="2822" width="9.5" style="50" customWidth="1"/>
    <col min="2823" max="2823" width="11.125" style="50" customWidth="1"/>
    <col min="2824" max="3072" width="9" style="50"/>
    <col min="3073" max="3073" width="40.75" style="50" customWidth="1"/>
    <col min="3074" max="3074" width="24.25" style="50" customWidth="1"/>
    <col min="3075" max="3075" width="10.375" style="50" customWidth="1"/>
    <col min="3076" max="3077" width="9" style="50"/>
    <col min="3078" max="3078" width="9.5" style="50" customWidth="1"/>
    <col min="3079" max="3079" width="11.125" style="50" customWidth="1"/>
    <col min="3080" max="3328" width="9" style="50"/>
    <col min="3329" max="3329" width="40.75" style="50" customWidth="1"/>
    <col min="3330" max="3330" width="24.25" style="50" customWidth="1"/>
    <col min="3331" max="3331" width="10.375" style="50" customWidth="1"/>
    <col min="3332" max="3333" width="9" style="50"/>
    <col min="3334" max="3334" width="9.5" style="50" customWidth="1"/>
    <col min="3335" max="3335" width="11.125" style="50" customWidth="1"/>
    <col min="3336" max="3584" width="9" style="50"/>
    <col min="3585" max="3585" width="40.75" style="50" customWidth="1"/>
    <col min="3586" max="3586" width="24.25" style="50" customWidth="1"/>
    <col min="3587" max="3587" width="10.375" style="50" customWidth="1"/>
    <col min="3588" max="3589" width="9" style="50"/>
    <col min="3590" max="3590" width="9.5" style="50" customWidth="1"/>
    <col min="3591" max="3591" width="11.125" style="50" customWidth="1"/>
    <col min="3592" max="3840" width="9" style="50"/>
    <col min="3841" max="3841" width="40.75" style="50" customWidth="1"/>
    <col min="3842" max="3842" width="24.25" style="50" customWidth="1"/>
    <col min="3843" max="3843" width="10.375" style="50" customWidth="1"/>
    <col min="3844" max="3845" width="9" style="50"/>
    <col min="3846" max="3846" width="9.5" style="50" customWidth="1"/>
    <col min="3847" max="3847" width="11.125" style="50" customWidth="1"/>
    <col min="3848" max="4096" width="9" style="50"/>
    <col min="4097" max="4097" width="40.75" style="50" customWidth="1"/>
    <col min="4098" max="4098" width="24.25" style="50" customWidth="1"/>
    <col min="4099" max="4099" width="10.375" style="50" customWidth="1"/>
    <col min="4100" max="4101" width="9" style="50"/>
    <col min="4102" max="4102" width="9.5" style="50" customWidth="1"/>
    <col min="4103" max="4103" width="11.125" style="50" customWidth="1"/>
    <col min="4104" max="4352" width="9" style="50"/>
    <col min="4353" max="4353" width="40.75" style="50" customWidth="1"/>
    <col min="4354" max="4354" width="24.25" style="50" customWidth="1"/>
    <col min="4355" max="4355" width="10.375" style="50" customWidth="1"/>
    <col min="4356" max="4357" width="9" style="50"/>
    <col min="4358" max="4358" width="9.5" style="50" customWidth="1"/>
    <col min="4359" max="4359" width="11.125" style="50" customWidth="1"/>
    <col min="4360" max="4608" width="9" style="50"/>
    <col min="4609" max="4609" width="40.75" style="50" customWidth="1"/>
    <col min="4610" max="4610" width="24.25" style="50" customWidth="1"/>
    <col min="4611" max="4611" width="10.375" style="50" customWidth="1"/>
    <col min="4612" max="4613" width="9" style="50"/>
    <col min="4614" max="4614" width="9.5" style="50" customWidth="1"/>
    <col min="4615" max="4615" width="11.125" style="50" customWidth="1"/>
    <col min="4616" max="4864" width="9" style="50"/>
    <col min="4865" max="4865" width="40.75" style="50" customWidth="1"/>
    <col min="4866" max="4866" width="24.25" style="50" customWidth="1"/>
    <col min="4867" max="4867" width="10.375" style="50" customWidth="1"/>
    <col min="4868" max="4869" width="9" style="50"/>
    <col min="4870" max="4870" width="9.5" style="50" customWidth="1"/>
    <col min="4871" max="4871" width="11.125" style="50" customWidth="1"/>
    <col min="4872" max="5120" width="9" style="50"/>
    <col min="5121" max="5121" width="40.75" style="50" customWidth="1"/>
    <col min="5122" max="5122" width="24.25" style="50" customWidth="1"/>
    <col min="5123" max="5123" width="10.375" style="50" customWidth="1"/>
    <col min="5124" max="5125" width="9" style="50"/>
    <col min="5126" max="5126" width="9.5" style="50" customWidth="1"/>
    <col min="5127" max="5127" width="11.125" style="50" customWidth="1"/>
    <col min="5128" max="5376" width="9" style="50"/>
    <col min="5377" max="5377" width="40.75" style="50" customWidth="1"/>
    <col min="5378" max="5378" width="24.25" style="50" customWidth="1"/>
    <col min="5379" max="5379" width="10.375" style="50" customWidth="1"/>
    <col min="5380" max="5381" width="9" style="50"/>
    <col min="5382" max="5382" width="9.5" style="50" customWidth="1"/>
    <col min="5383" max="5383" width="11.125" style="50" customWidth="1"/>
    <col min="5384" max="5632" width="9" style="50"/>
    <col min="5633" max="5633" width="40.75" style="50" customWidth="1"/>
    <col min="5634" max="5634" width="24.25" style="50" customWidth="1"/>
    <col min="5635" max="5635" width="10.375" style="50" customWidth="1"/>
    <col min="5636" max="5637" width="9" style="50"/>
    <col min="5638" max="5638" width="9.5" style="50" customWidth="1"/>
    <col min="5639" max="5639" width="11.125" style="50" customWidth="1"/>
    <col min="5640" max="5888" width="9" style="50"/>
    <col min="5889" max="5889" width="40.75" style="50" customWidth="1"/>
    <col min="5890" max="5890" width="24.25" style="50" customWidth="1"/>
    <col min="5891" max="5891" width="10.375" style="50" customWidth="1"/>
    <col min="5892" max="5893" width="9" style="50"/>
    <col min="5894" max="5894" width="9.5" style="50" customWidth="1"/>
    <col min="5895" max="5895" width="11.125" style="50" customWidth="1"/>
    <col min="5896" max="6144" width="9" style="50"/>
    <col min="6145" max="6145" width="40.75" style="50" customWidth="1"/>
    <col min="6146" max="6146" width="24.25" style="50" customWidth="1"/>
    <col min="6147" max="6147" width="10.375" style="50" customWidth="1"/>
    <col min="6148" max="6149" width="9" style="50"/>
    <col min="6150" max="6150" width="9.5" style="50" customWidth="1"/>
    <col min="6151" max="6151" width="11.125" style="50" customWidth="1"/>
    <col min="6152" max="6400" width="9" style="50"/>
    <col min="6401" max="6401" width="40.75" style="50" customWidth="1"/>
    <col min="6402" max="6402" width="24.25" style="50" customWidth="1"/>
    <col min="6403" max="6403" width="10.375" style="50" customWidth="1"/>
    <col min="6404" max="6405" width="9" style="50"/>
    <col min="6406" max="6406" width="9.5" style="50" customWidth="1"/>
    <col min="6407" max="6407" width="11.125" style="50" customWidth="1"/>
    <col min="6408" max="6656" width="9" style="50"/>
    <col min="6657" max="6657" width="40.75" style="50" customWidth="1"/>
    <col min="6658" max="6658" width="24.25" style="50" customWidth="1"/>
    <col min="6659" max="6659" width="10.375" style="50" customWidth="1"/>
    <col min="6660" max="6661" width="9" style="50"/>
    <col min="6662" max="6662" width="9.5" style="50" customWidth="1"/>
    <col min="6663" max="6663" width="11.125" style="50" customWidth="1"/>
    <col min="6664" max="6912" width="9" style="50"/>
    <col min="6913" max="6913" width="40.75" style="50" customWidth="1"/>
    <col min="6914" max="6914" width="24.25" style="50" customWidth="1"/>
    <col min="6915" max="6915" width="10.375" style="50" customWidth="1"/>
    <col min="6916" max="6917" width="9" style="50"/>
    <col min="6918" max="6918" width="9.5" style="50" customWidth="1"/>
    <col min="6919" max="6919" width="11.125" style="50" customWidth="1"/>
    <col min="6920" max="7168" width="9" style="50"/>
    <col min="7169" max="7169" width="40.75" style="50" customWidth="1"/>
    <col min="7170" max="7170" width="24.25" style="50" customWidth="1"/>
    <col min="7171" max="7171" width="10.375" style="50" customWidth="1"/>
    <col min="7172" max="7173" width="9" style="50"/>
    <col min="7174" max="7174" width="9.5" style="50" customWidth="1"/>
    <col min="7175" max="7175" width="11.125" style="50" customWidth="1"/>
    <col min="7176" max="7424" width="9" style="50"/>
    <col min="7425" max="7425" width="40.75" style="50" customWidth="1"/>
    <col min="7426" max="7426" width="24.25" style="50" customWidth="1"/>
    <col min="7427" max="7427" width="10.375" style="50" customWidth="1"/>
    <col min="7428" max="7429" width="9" style="50"/>
    <col min="7430" max="7430" width="9.5" style="50" customWidth="1"/>
    <col min="7431" max="7431" width="11.125" style="50" customWidth="1"/>
    <col min="7432" max="7680" width="9" style="50"/>
    <col min="7681" max="7681" width="40.75" style="50" customWidth="1"/>
    <col min="7682" max="7682" width="24.25" style="50" customWidth="1"/>
    <col min="7683" max="7683" width="10.375" style="50" customWidth="1"/>
    <col min="7684" max="7685" width="9" style="50"/>
    <col min="7686" max="7686" width="9.5" style="50" customWidth="1"/>
    <col min="7687" max="7687" width="11.125" style="50" customWidth="1"/>
    <col min="7688" max="7936" width="9" style="50"/>
    <col min="7937" max="7937" width="40.75" style="50" customWidth="1"/>
    <col min="7938" max="7938" width="24.25" style="50" customWidth="1"/>
    <col min="7939" max="7939" width="10.375" style="50" customWidth="1"/>
    <col min="7940" max="7941" width="9" style="50"/>
    <col min="7942" max="7942" width="9.5" style="50" customWidth="1"/>
    <col min="7943" max="7943" width="11.125" style="50" customWidth="1"/>
    <col min="7944" max="8192" width="9" style="50"/>
    <col min="8193" max="8193" width="40.75" style="50" customWidth="1"/>
    <col min="8194" max="8194" width="24.25" style="50" customWidth="1"/>
    <col min="8195" max="8195" width="10.375" style="50" customWidth="1"/>
    <col min="8196" max="8197" width="9" style="50"/>
    <col min="8198" max="8198" width="9.5" style="50" customWidth="1"/>
    <col min="8199" max="8199" width="11.125" style="50" customWidth="1"/>
    <col min="8200" max="8448" width="9" style="50"/>
    <col min="8449" max="8449" width="40.75" style="50" customWidth="1"/>
    <col min="8450" max="8450" width="24.25" style="50" customWidth="1"/>
    <col min="8451" max="8451" width="10.375" style="50" customWidth="1"/>
    <col min="8452" max="8453" width="9" style="50"/>
    <col min="8454" max="8454" width="9.5" style="50" customWidth="1"/>
    <col min="8455" max="8455" width="11.125" style="50" customWidth="1"/>
    <col min="8456" max="8704" width="9" style="50"/>
    <col min="8705" max="8705" width="40.75" style="50" customWidth="1"/>
    <col min="8706" max="8706" width="24.25" style="50" customWidth="1"/>
    <col min="8707" max="8707" width="10.375" style="50" customWidth="1"/>
    <col min="8708" max="8709" width="9" style="50"/>
    <col min="8710" max="8710" width="9.5" style="50" customWidth="1"/>
    <col min="8711" max="8711" width="11.125" style="50" customWidth="1"/>
    <col min="8712" max="8960" width="9" style="50"/>
    <col min="8961" max="8961" width="40.75" style="50" customWidth="1"/>
    <col min="8962" max="8962" width="24.25" style="50" customWidth="1"/>
    <col min="8963" max="8963" width="10.375" style="50" customWidth="1"/>
    <col min="8964" max="8965" width="9" style="50"/>
    <col min="8966" max="8966" width="9.5" style="50" customWidth="1"/>
    <col min="8967" max="8967" width="11.125" style="50" customWidth="1"/>
    <col min="8968" max="9216" width="9" style="50"/>
    <col min="9217" max="9217" width="40.75" style="50" customWidth="1"/>
    <col min="9218" max="9218" width="24.25" style="50" customWidth="1"/>
    <col min="9219" max="9219" width="10.375" style="50" customWidth="1"/>
    <col min="9220" max="9221" width="9" style="50"/>
    <col min="9222" max="9222" width="9.5" style="50" customWidth="1"/>
    <col min="9223" max="9223" width="11.125" style="50" customWidth="1"/>
    <col min="9224" max="9472" width="9" style="50"/>
    <col min="9473" max="9473" width="40.75" style="50" customWidth="1"/>
    <col min="9474" max="9474" width="24.25" style="50" customWidth="1"/>
    <col min="9475" max="9475" width="10.375" style="50" customWidth="1"/>
    <col min="9476" max="9477" width="9" style="50"/>
    <col min="9478" max="9478" width="9.5" style="50" customWidth="1"/>
    <col min="9479" max="9479" width="11.125" style="50" customWidth="1"/>
    <col min="9480" max="9728" width="9" style="50"/>
    <col min="9729" max="9729" width="40.75" style="50" customWidth="1"/>
    <col min="9730" max="9730" width="24.25" style="50" customWidth="1"/>
    <col min="9731" max="9731" width="10.375" style="50" customWidth="1"/>
    <col min="9732" max="9733" width="9" style="50"/>
    <col min="9734" max="9734" width="9.5" style="50" customWidth="1"/>
    <col min="9735" max="9735" width="11.125" style="50" customWidth="1"/>
    <col min="9736" max="9984" width="9" style="50"/>
    <col min="9985" max="9985" width="40.75" style="50" customWidth="1"/>
    <col min="9986" max="9986" width="24.25" style="50" customWidth="1"/>
    <col min="9987" max="9987" width="10.375" style="50" customWidth="1"/>
    <col min="9988" max="9989" width="9" style="50"/>
    <col min="9990" max="9990" width="9.5" style="50" customWidth="1"/>
    <col min="9991" max="9991" width="11.125" style="50" customWidth="1"/>
    <col min="9992" max="10240" width="9" style="50"/>
    <col min="10241" max="10241" width="40.75" style="50" customWidth="1"/>
    <col min="10242" max="10242" width="24.25" style="50" customWidth="1"/>
    <col min="10243" max="10243" width="10.375" style="50" customWidth="1"/>
    <col min="10244" max="10245" width="9" style="50"/>
    <col min="10246" max="10246" width="9.5" style="50" customWidth="1"/>
    <col min="10247" max="10247" width="11.125" style="50" customWidth="1"/>
    <col min="10248" max="10496" width="9" style="50"/>
    <col min="10497" max="10497" width="40.75" style="50" customWidth="1"/>
    <col min="10498" max="10498" width="24.25" style="50" customWidth="1"/>
    <col min="10499" max="10499" width="10.375" style="50" customWidth="1"/>
    <col min="10500" max="10501" width="9" style="50"/>
    <col min="10502" max="10502" width="9.5" style="50" customWidth="1"/>
    <col min="10503" max="10503" width="11.125" style="50" customWidth="1"/>
    <col min="10504" max="10752" width="9" style="50"/>
    <col min="10753" max="10753" width="40.75" style="50" customWidth="1"/>
    <col min="10754" max="10754" width="24.25" style="50" customWidth="1"/>
    <col min="10755" max="10755" width="10.375" style="50" customWidth="1"/>
    <col min="10756" max="10757" width="9" style="50"/>
    <col min="10758" max="10758" width="9.5" style="50" customWidth="1"/>
    <col min="10759" max="10759" width="11.125" style="50" customWidth="1"/>
    <col min="10760" max="11008" width="9" style="50"/>
    <col min="11009" max="11009" width="40.75" style="50" customWidth="1"/>
    <col min="11010" max="11010" width="24.25" style="50" customWidth="1"/>
    <col min="11011" max="11011" width="10.375" style="50" customWidth="1"/>
    <col min="11012" max="11013" width="9" style="50"/>
    <col min="11014" max="11014" width="9.5" style="50" customWidth="1"/>
    <col min="11015" max="11015" width="11.125" style="50" customWidth="1"/>
    <col min="11016" max="11264" width="9" style="50"/>
    <col min="11265" max="11265" width="40.75" style="50" customWidth="1"/>
    <col min="11266" max="11266" width="24.25" style="50" customWidth="1"/>
    <col min="11267" max="11267" width="10.375" style="50" customWidth="1"/>
    <col min="11268" max="11269" width="9" style="50"/>
    <col min="11270" max="11270" width="9.5" style="50" customWidth="1"/>
    <col min="11271" max="11271" width="11.125" style="50" customWidth="1"/>
    <col min="11272" max="11520" width="9" style="50"/>
    <col min="11521" max="11521" width="40.75" style="50" customWidth="1"/>
    <col min="11522" max="11522" width="24.25" style="50" customWidth="1"/>
    <col min="11523" max="11523" width="10.375" style="50" customWidth="1"/>
    <col min="11524" max="11525" width="9" style="50"/>
    <col min="11526" max="11526" width="9.5" style="50" customWidth="1"/>
    <col min="11527" max="11527" width="11.125" style="50" customWidth="1"/>
    <col min="11528" max="11776" width="9" style="50"/>
    <col min="11777" max="11777" width="40.75" style="50" customWidth="1"/>
    <col min="11778" max="11778" width="24.25" style="50" customWidth="1"/>
    <col min="11779" max="11779" width="10.375" style="50" customWidth="1"/>
    <col min="11780" max="11781" width="9" style="50"/>
    <col min="11782" max="11782" width="9.5" style="50" customWidth="1"/>
    <col min="11783" max="11783" width="11.125" style="50" customWidth="1"/>
    <col min="11784" max="12032" width="9" style="50"/>
    <col min="12033" max="12033" width="40.75" style="50" customWidth="1"/>
    <col min="12034" max="12034" width="24.25" style="50" customWidth="1"/>
    <col min="12035" max="12035" width="10.375" style="50" customWidth="1"/>
    <col min="12036" max="12037" width="9" style="50"/>
    <col min="12038" max="12038" width="9.5" style="50" customWidth="1"/>
    <col min="12039" max="12039" width="11.125" style="50" customWidth="1"/>
    <col min="12040" max="12288" width="9" style="50"/>
    <col min="12289" max="12289" width="40.75" style="50" customWidth="1"/>
    <col min="12290" max="12290" width="24.25" style="50" customWidth="1"/>
    <col min="12291" max="12291" width="10.375" style="50" customWidth="1"/>
    <col min="12292" max="12293" width="9" style="50"/>
    <col min="12294" max="12294" width="9.5" style="50" customWidth="1"/>
    <col min="12295" max="12295" width="11.125" style="50" customWidth="1"/>
    <col min="12296" max="12544" width="9" style="50"/>
    <col min="12545" max="12545" width="40.75" style="50" customWidth="1"/>
    <col min="12546" max="12546" width="24.25" style="50" customWidth="1"/>
    <col min="12547" max="12547" width="10.375" style="50" customWidth="1"/>
    <col min="12548" max="12549" width="9" style="50"/>
    <col min="12550" max="12550" width="9.5" style="50" customWidth="1"/>
    <col min="12551" max="12551" width="11.125" style="50" customWidth="1"/>
    <col min="12552" max="12800" width="9" style="50"/>
    <col min="12801" max="12801" width="40.75" style="50" customWidth="1"/>
    <col min="12802" max="12802" width="24.25" style="50" customWidth="1"/>
    <col min="12803" max="12803" width="10.375" style="50" customWidth="1"/>
    <col min="12804" max="12805" width="9" style="50"/>
    <col min="12806" max="12806" width="9.5" style="50" customWidth="1"/>
    <col min="12807" max="12807" width="11.125" style="50" customWidth="1"/>
    <col min="12808" max="13056" width="9" style="50"/>
    <col min="13057" max="13057" width="40.75" style="50" customWidth="1"/>
    <col min="13058" max="13058" width="24.25" style="50" customWidth="1"/>
    <col min="13059" max="13059" width="10.375" style="50" customWidth="1"/>
    <col min="13060" max="13061" width="9" style="50"/>
    <col min="13062" max="13062" width="9.5" style="50" customWidth="1"/>
    <col min="13063" max="13063" width="11.125" style="50" customWidth="1"/>
    <col min="13064" max="13312" width="9" style="50"/>
    <col min="13313" max="13313" width="40.75" style="50" customWidth="1"/>
    <col min="13314" max="13314" width="24.25" style="50" customWidth="1"/>
    <col min="13315" max="13315" width="10.375" style="50" customWidth="1"/>
    <col min="13316" max="13317" width="9" style="50"/>
    <col min="13318" max="13318" width="9.5" style="50" customWidth="1"/>
    <col min="13319" max="13319" width="11.125" style="50" customWidth="1"/>
    <col min="13320" max="13568" width="9" style="50"/>
    <col min="13569" max="13569" width="40.75" style="50" customWidth="1"/>
    <col min="13570" max="13570" width="24.25" style="50" customWidth="1"/>
    <col min="13571" max="13571" width="10.375" style="50" customWidth="1"/>
    <col min="13572" max="13573" width="9" style="50"/>
    <col min="13574" max="13574" width="9.5" style="50" customWidth="1"/>
    <col min="13575" max="13575" width="11.125" style="50" customWidth="1"/>
    <col min="13576" max="13824" width="9" style="50"/>
    <col min="13825" max="13825" width="40.75" style="50" customWidth="1"/>
    <col min="13826" max="13826" width="24.25" style="50" customWidth="1"/>
    <col min="13827" max="13827" width="10.375" style="50" customWidth="1"/>
    <col min="13828" max="13829" width="9" style="50"/>
    <col min="13830" max="13830" width="9.5" style="50" customWidth="1"/>
    <col min="13831" max="13831" width="11.125" style="50" customWidth="1"/>
    <col min="13832" max="14080" width="9" style="50"/>
    <col min="14081" max="14081" width="40.75" style="50" customWidth="1"/>
    <col min="14082" max="14082" width="24.25" style="50" customWidth="1"/>
    <col min="14083" max="14083" width="10.375" style="50" customWidth="1"/>
    <col min="14084" max="14085" width="9" style="50"/>
    <col min="14086" max="14086" width="9.5" style="50" customWidth="1"/>
    <col min="14087" max="14087" width="11.125" style="50" customWidth="1"/>
    <col min="14088" max="14336" width="9" style="50"/>
    <col min="14337" max="14337" width="40.75" style="50" customWidth="1"/>
    <col min="14338" max="14338" width="24.25" style="50" customWidth="1"/>
    <col min="14339" max="14339" width="10.375" style="50" customWidth="1"/>
    <col min="14340" max="14341" width="9" style="50"/>
    <col min="14342" max="14342" width="9.5" style="50" customWidth="1"/>
    <col min="14343" max="14343" width="11.125" style="50" customWidth="1"/>
    <col min="14344" max="14592" width="9" style="50"/>
    <col min="14593" max="14593" width="40.75" style="50" customWidth="1"/>
    <col min="14594" max="14594" width="24.25" style="50" customWidth="1"/>
    <col min="14595" max="14595" width="10.375" style="50" customWidth="1"/>
    <col min="14596" max="14597" width="9" style="50"/>
    <col min="14598" max="14598" width="9.5" style="50" customWidth="1"/>
    <col min="14599" max="14599" width="11.125" style="50" customWidth="1"/>
    <col min="14600" max="14848" width="9" style="50"/>
    <col min="14849" max="14849" width="40.75" style="50" customWidth="1"/>
    <col min="14850" max="14850" width="24.25" style="50" customWidth="1"/>
    <col min="14851" max="14851" width="10.375" style="50" customWidth="1"/>
    <col min="14852" max="14853" width="9" style="50"/>
    <col min="14854" max="14854" width="9.5" style="50" customWidth="1"/>
    <col min="14855" max="14855" width="11.125" style="50" customWidth="1"/>
    <col min="14856" max="15104" width="9" style="50"/>
    <col min="15105" max="15105" width="40.75" style="50" customWidth="1"/>
    <col min="15106" max="15106" width="24.25" style="50" customWidth="1"/>
    <col min="15107" max="15107" width="10.375" style="50" customWidth="1"/>
    <col min="15108" max="15109" width="9" style="50"/>
    <col min="15110" max="15110" width="9.5" style="50" customWidth="1"/>
    <col min="15111" max="15111" width="11.125" style="50" customWidth="1"/>
    <col min="15112" max="15360" width="9" style="50"/>
    <col min="15361" max="15361" width="40.75" style="50" customWidth="1"/>
    <col min="15362" max="15362" width="24.25" style="50" customWidth="1"/>
    <col min="15363" max="15363" width="10.375" style="50" customWidth="1"/>
    <col min="15364" max="15365" width="9" style="50"/>
    <col min="15366" max="15366" width="9.5" style="50" customWidth="1"/>
    <col min="15367" max="15367" width="11.125" style="50" customWidth="1"/>
    <col min="15368" max="15616" width="9" style="50"/>
    <col min="15617" max="15617" width="40.75" style="50" customWidth="1"/>
    <col min="15618" max="15618" width="24.25" style="50" customWidth="1"/>
    <col min="15619" max="15619" width="10.375" style="50" customWidth="1"/>
    <col min="15620" max="15621" width="9" style="50"/>
    <col min="15622" max="15622" width="9.5" style="50" customWidth="1"/>
    <col min="15623" max="15623" width="11.125" style="50" customWidth="1"/>
    <col min="15624" max="15872" width="9" style="50"/>
    <col min="15873" max="15873" width="40.75" style="50" customWidth="1"/>
    <col min="15874" max="15874" width="24.25" style="50" customWidth="1"/>
    <col min="15875" max="15875" width="10.375" style="50" customWidth="1"/>
    <col min="15876" max="15877" width="9" style="50"/>
    <col min="15878" max="15878" width="9.5" style="50" customWidth="1"/>
    <col min="15879" max="15879" width="11.125" style="50" customWidth="1"/>
    <col min="15880" max="16128" width="9" style="50"/>
    <col min="16129" max="16129" width="40.75" style="50" customWidth="1"/>
    <col min="16130" max="16130" width="24.25" style="50" customWidth="1"/>
    <col min="16131" max="16131" width="10.375" style="50" customWidth="1"/>
    <col min="16132" max="16133" width="9" style="50"/>
    <col min="16134" max="16134" width="9.5" style="50" customWidth="1"/>
    <col min="16135" max="16135" width="11.125" style="50" customWidth="1"/>
    <col min="16136" max="16384" width="9" style="50"/>
  </cols>
  <sheetData>
    <row r="1" spans="1:5">
      <c r="A1" s="50" t="s">
        <v>55</v>
      </c>
    </row>
    <row r="2" ht="42" customHeight="1" spans="1:5">
      <c r="A2" s="52" t="s">
        <v>738</v>
      </c>
      <c r="B2" s="52"/>
    </row>
    <row r="3" ht="42.75" customHeight="1" spans="1:5">
      <c r="A3" s="53"/>
      <c r="B3" s="54" t="s">
        <v>739</v>
      </c>
    </row>
    <row r="4" ht="40.5" customHeight="1" spans="1:5">
      <c r="A4" s="55" t="s">
        <v>740</v>
      </c>
      <c r="B4" s="56" t="s">
        <v>77</v>
      </c>
    </row>
    <row r="5" s="49" customFormat="1" ht="45.75" customHeight="1" spans="1:5">
      <c r="A5" s="57" t="s">
        <v>741</v>
      </c>
      <c r="B5" s="58">
        <f>SUM(B6:B12)</f>
        <v>116580</v>
      </c>
      <c r="E5" s="59"/>
    </row>
    <row r="6" s="49" customFormat="1" ht="45.75" customHeight="1" spans="1:5">
      <c r="A6" s="60" t="s">
        <v>742</v>
      </c>
      <c r="B6" s="61"/>
      <c r="C6" s="59"/>
      <c r="E6" s="59"/>
    </row>
    <row r="7" s="49" customFormat="1" ht="45.75" customHeight="1" spans="1:5">
      <c r="A7" s="60" t="s">
        <v>743</v>
      </c>
      <c r="B7" s="61">
        <v>116490</v>
      </c>
      <c r="E7" s="59"/>
    </row>
    <row r="8" ht="45.75" customHeight="1" spans="1:5">
      <c r="A8" s="62" t="s">
        <v>744</v>
      </c>
      <c r="B8" s="61">
        <v>90</v>
      </c>
    </row>
    <row r="9" s="49" customFormat="1" ht="45.75" customHeight="1" spans="1:5">
      <c r="A9" s="63" t="s">
        <v>745</v>
      </c>
      <c r="B9" s="61"/>
      <c r="E9" s="59"/>
    </row>
    <row r="10" s="49" customFormat="1" ht="45.75" customHeight="1" spans="1:5">
      <c r="A10" s="64" t="s">
        <v>746</v>
      </c>
      <c r="B10" s="61"/>
      <c r="E10" s="59"/>
    </row>
    <row r="11" s="49" customFormat="1" ht="45.75" customHeight="1" spans="1:5">
      <c r="A11" s="62" t="s">
        <v>747</v>
      </c>
      <c r="B11" s="61"/>
      <c r="E11" s="59"/>
    </row>
    <row r="12" s="49" customFormat="1" ht="45.75" customHeight="1" spans="1:5">
      <c r="A12" s="65" t="s">
        <v>748</v>
      </c>
      <c r="B12" s="66"/>
      <c r="E12" s="59"/>
    </row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G30" sqref="G30"/>
    </sheetView>
  </sheetViews>
  <sheetFormatPr defaultColWidth="9" defaultRowHeight="14.25" outlineLevelCol="1"/>
  <cols>
    <col min="1" max="1" width="16.375" style="47" customWidth="1"/>
    <col min="2" max="2" width="64.375" style="47" customWidth="1"/>
    <col min="3" max="16384" width="9" style="47"/>
  </cols>
  <sheetData>
    <row r="1" spans="1:2">
      <c r="A1" s="48" t="s">
        <v>749</v>
      </c>
      <c r="B1" s="48"/>
    </row>
    <row r="2" spans="1:2">
      <c r="A2" s="48"/>
      <c r="B2" s="48"/>
    </row>
    <row r="3" spans="1:2">
      <c r="A3" s="48"/>
      <c r="B3" s="48"/>
    </row>
    <row r="4" spans="1:2">
      <c r="A4" s="48"/>
      <c r="B4" s="48"/>
    </row>
    <row r="5" spans="1:2">
      <c r="A5" s="48"/>
      <c r="B5" s="48"/>
    </row>
    <row r="6" spans="1:2">
      <c r="A6" s="48"/>
      <c r="B6" s="48"/>
    </row>
    <row r="7" spans="1:2">
      <c r="A7" s="48"/>
      <c r="B7" s="48"/>
    </row>
    <row r="8" spans="1:2">
      <c r="A8" s="48"/>
      <c r="B8" s="48"/>
    </row>
    <row r="9" spans="1:2">
      <c r="A9" s="48"/>
      <c r="B9" s="48"/>
    </row>
    <row r="10" spans="1:2">
      <c r="A10" s="48"/>
      <c r="B10" s="48"/>
    </row>
    <row r="11" spans="1:2">
      <c r="A11" s="48"/>
      <c r="B11" s="48"/>
    </row>
    <row r="12" spans="1:2">
      <c r="A12" s="48"/>
      <c r="B12" s="48"/>
    </row>
    <row r="13" spans="1:2">
      <c r="A13" s="48"/>
      <c r="B13" s="48"/>
    </row>
    <row r="14" spans="1:2">
      <c r="A14" s="48"/>
      <c r="B14" s="48"/>
    </row>
    <row r="15" spans="1:2">
      <c r="A15" s="48"/>
      <c r="B15" s="48"/>
    </row>
    <row r="16" spans="1:2">
      <c r="A16" s="48"/>
      <c r="B16" s="48"/>
    </row>
    <row r="17" spans="1:2">
      <c r="A17" s="48"/>
      <c r="B17" s="48"/>
    </row>
    <row r="18" spans="1:2">
      <c r="A18" s="48"/>
      <c r="B18" s="48"/>
    </row>
    <row r="19" spans="1:2">
      <c r="A19" s="48"/>
      <c r="B19" s="48"/>
    </row>
    <row r="20" spans="1:2">
      <c r="A20" s="48"/>
      <c r="B20" s="48"/>
    </row>
    <row r="21" spans="1:2">
      <c r="A21" s="48"/>
      <c r="B21" s="48"/>
    </row>
    <row r="22" spans="1:2">
      <c r="A22" s="48"/>
      <c r="B22" s="48"/>
    </row>
    <row r="23" spans="1:2">
      <c r="A23" s="48"/>
      <c r="B23" s="48"/>
    </row>
    <row r="24" spans="1:2">
      <c r="A24" s="48"/>
      <c r="B24" s="48"/>
    </row>
    <row r="25" spans="1:2">
      <c r="A25" s="48"/>
      <c r="B25" s="48"/>
    </row>
    <row r="26" spans="1:2">
      <c r="A26" s="48"/>
      <c r="B26" s="48"/>
    </row>
    <row r="27" spans="1:2">
      <c r="A27" s="48"/>
      <c r="B27" s="48"/>
    </row>
    <row r="28" spans="1:2">
      <c r="A28" s="48"/>
      <c r="B28" s="48"/>
    </row>
    <row r="29" spans="1:2">
      <c r="A29" s="48"/>
      <c r="B29" s="48"/>
    </row>
    <row r="30" spans="1:2">
      <c r="A30" s="48"/>
      <c r="B30" s="48"/>
    </row>
    <row r="31" spans="1:2">
      <c r="A31" s="48"/>
      <c r="B31" s="48"/>
    </row>
    <row r="32" spans="1:2">
      <c r="A32" s="48"/>
      <c r="B32" s="48"/>
    </row>
    <row r="33" spans="1:2">
      <c r="A33" s="48"/>
      <c r="B33" s="48"/>
    </row>
    <row r="34" spans="1:2">
      <c r="A34" s="48"/>
      <c r="B34" s="48"/>
    </row>
    <row r="35" spans="1:2">
      <c r="A35" s="48"/>
      <c r="B35" s="48"/>
    </row>
    <row r="36" spans="1:2">
      <c r="A36" s="48"/>
      <c r="B36" s="48"/>
    </row>
    <row r="37" spans="1:2">
      <c r="A37" s="48"/>
      <c r="B37" s="48"/>
    </row>
    <row r="38" spans="1:2">
      <c r="A38" s="48"/>
      <c r="B38" s="48"/>
    </row>
    <row r="39" spans="1:2">
      <c r="A39" s="48"/>
      <c r="B39" s="48"/>
    </row>
  </sheetData>
  <mergeCells count="1">
    <mergeCell ref="A1:B39"/>
  </mergeCell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G30" sqref="G30"/>
    </sheetView>
  </sheetViews>
  <sheetFormatPr defaultColWidth="9" defaultRowHeight="12.75" outlineLevelCol="4"/>
  <cols>
    <col min="1" max="1" width="19.75" style="1" customWidth="1"/>
    <col min="2" max="5" width="15.375" style="1" customWidth="1"/>
    <col min="6" max="6" width="14.125" style="1" customWidth="1"/>
    <col min="7" max="256" width="9" style="1"/>
    <col min="257" max="257" width="19.75" style="1" customWidth="1"/>
    <col min="258" max="262" width="14.125" style="1" customWidth="1"/>
    <col min="263" max="512" width="9" style="1"/>
    <col min="513" max="513" width="19.75" style="1" customWidth="1"/>
    <col min="514" max="518" width="14.125" style="1" customWidth="1"/>
    <col min="519" max="768" width="9" style="1"/>
    <col min="769" max="769" width="19.75" style="1" customWidth="1"/>
    <col min="770" max="774" width="14.125" style="1" customWidth="1"/>
    <col min="775" max="1024" width="9" style="1"/>
    <col min="1025" max="1025" width="19.75" style="1" customWidth="1"/>
    <col min="1026" max="1030" width="14.125" style="1" customWidth="1"/>
    <col min="1031" max="1280" width="9" style="1"/>
    <col min="1281" max="1281" width="19.75" style="1" customWidth="1"/>
    <col min="1282" max="1286" width="14.125" style="1" customWidth="1"/>
    <col min="1287" max="1536" width="9" style="1"/>
    <col min="1537" max="1537" width="19.75" style="1" customWidth="1"/>
    <col min="1538" max="1542" width="14.125" style="1" customWidth="1"/>
    <col min="1543" max="1792" width="9" style="1"/>
    <col min="1793" max="1793" width="19.75" style="1" customWidth="1"/>
    <col min="1794" max="1798" width="14.125" style="1" customWidth="1"/>
    <col min="1799" max="2048" width="9" style="1"/>
    <col min="2049" max="2049" width="19.75" style="1" customWidth="1"/>
    <col min="2050" max="2054" width="14.125" style="1" customWidth="1"/>
    <col min="2055" max="2304" width="9" style="1"/>
    <col min="2305" max="2305" width="19.75" style="1" customWidth="1"/>
    <col min="2306" max="2310" width="14.125" style="1" customWidth="1"/>
    <col min="2311" max="2560" width="9" style="1"/>
    <col min="2561" max="2561" width="19.75" style="1" customWidth="1"/>
    <col min="2562" max="2566" width="14.125" style="1" customWidth="1"/>
    <col min="2567" max="2816" width="9" style="1"/>
    <col min="2817" max="2817" width="19.75" style="1" customWidth="1"/>
    <col min="2818" max="2822" width="14.125" style="1" customWidth="1"/>
    <col min="2823" max="3072" width="9" style="1"/>
    <col min="3073" max="3073" width="19.75" style="1" customWidth="1"/>
    <col min="3074" max="3078" width="14.125" style="1" customWidth="1"/>
    <col min="3079" max="3328" width="9" style="1"/>
    <col min="3329" max="3329" width="19.75" style="1" customWidth="1"/>
    <col min="3330" max="3334" width="14.125" style="1" customWidth="1"/>
    <col min="3335" max="3584" width="9" style="1"/>
    <col min="3585" max="3585" width="19.75" style="1" customWidth="1"/>
    <col min="3586" max="3590" width="14.125" style="1" customWidth="1"/>
    <col min="3591" max="3840" width="9" style="1"/>
    <col min="3841" max="3841" width="19.75" style="1" customWidth="1"/>
    <col min="3842" max="3846" width="14.125" style="1" customWidth="1"/>
    <col min="3847" max="4096" width="9" style="1"/>
    <col min="4097" max="4097" width="19.75" style="1" customWidth="1"/>
    <col min="4098" max="4102" width="14.125" style="1" customWidth="1"/>
    <col min="4103" max="4352" width="9" style="1"/>
    <col min="4353" max="4353" width="19.75" style="1" customWidth="1"/>
    <col min="4354" max="4358" width="14.125" style="1" customWidth="1"/>
    <col min="4359" max="4608" width="9" style="1"/>
    <col min="4609" max="4609" width="19.75" style="1" customWidth="1"/>
    <col min="4610" max="4614" width="14.125" style="1" customWidth="1"/>
    <col min="4615" max="4864" width="9" style="1"/>
    <col min="4865" max="4865" width="19.75" style="1" customWidth="1"/>
    <col min="4866" max="4870" width="14.125" style="1" customWidth="1"/>
    <col min="4871" max="5120" width="9" style="1"/>
    <col min="5121" max="5121" width="19.75" style="1" customWidth="1"/>
    <col min="5122" max="5126" width="14.125" style="1" customWidth="1"/>
    <col min="5127" max="5376" width="9" style="1"/>
    <col min="5377" max="5377" width="19.75" style="1" customWidth="1"/>
    <col min="5378" max="5382" width="14.125" style="1" customWidth="1"/>
    <col min="5383" max="5632" width="9" style="1"/>
    <col min="5633" max="5633" width="19.75" style="1" customWidth="1"/>
    <col min="5634" max="5638" width="14.125" style="1" customWidth="1"/>
    <col min="5639" max="5888" width="9" style="1"/>
    <col min="5889" max="5889" width="19.75" style="1" customWidth="1"/>
    <col min="5890" max="5894" width="14.125" style="1" customWidth="1"/>
    <col min="5895" max="6144" width="9" style="1"/>
    <col min="6145" max="6145" width="19.75" style="1" customWidth="1"/>
    <col min="6146" max="6150" width="14.125" style="1" customWidth="1"/>
    <col min="6151" max="6400" width="9" style="1"/>
    <col min="6401" max="6401" width="19.75" style="1" customWidth="1"/>
    <col min="6402" max="6406" width="14.125" style="1" customWidth="1"/>
    <col min="6407" max="6656" width="9" style="1"/>
    <col min="6657" max="6657" width="19.75" style="1" customWidth="1"/>
    <col min="6658" max="6662" width="14.125" style="1" customWidth="1"/>
    <col min="6663" max="6912" width="9" style="1"/>
    <col min="6913" max="6913" width="19.75" style="1" customWidth="1"/>
    <col min="6914" max="6918" width="14.125" style="1" customWidth="1"/>
    <col min="6919" max="7168" width="9" style="1"/>
    <col min="7169" max="7169" width="19.75" style="1" customWidth="1"/>
    <col min="7170" max="7174" width="14.125" style="1" customWidth="1"/>
    <col min="7175" max="7424" width="9" style="1"/>
    <col min="7425" max="7425" width="19.75" style="1" customWidth="1"/>
    <col min="7426" max="7430" width="14.125" style="1" customWidth="1"/>
    <col min="7431" max="7680" width="9" style="1"/>
    <col min="7681" max="7681" width="19.75" style="1" customWidth="1"/>
    <col min="7682" max="7686" width="14.125" style="1" customWidth="1"/>
    <col min="7687" max="7936" width="9" style="1"/>
    <col min="7937" max="7937" width="19.75" style="1" customWidth="1"/>
    <col min="7938" max="7942" width="14.125" style="1" customWidth="1"/>
    <col min="7943" max="8192" width="9" style="1"/>
    <col min="8193" max="8193" width="19.75" style="1" customWidth="1"/>
    <col min="8194" max="8198" width="14.125" style="1" customWidth="1"/>
    <col min="8199" max="8448" width="9" style="1"/>
    <col min="8449" max="8449" width="19.75" style="1" customWidth="1"/>
    <col min="8450" max="8454" width="14.125" style="1" customWidth="1"/>
    <col min="8455" max="8704" width="9" style="1"/>
    <col min="8705" max="8705" width="19.75" style="1" customWidth="1"/>
    <col min="8706" max="8710" width="14.125" style="1" customWidth="1"/>
    <col min="8711" max="8960" width="9" style="1"/>
    <col min="8961" max="8961" width="19.75" style="1" customWidth="1"/>
    <col min="8962" max="8966" width="14.125" style="1" customWidth="1"/>
    <col min="8967" max="9216" width="9" style="1"/>
    <col min="9217" max="9217" width="19.75" style="1" customWidth="1"/>
    <col min="9218" max="9222" width="14.125" style="1" customWidth="1"/>
    <col min="9223" max="9472" width="9" style="1"/>
    <col min="9473" max="9473" width="19.75" style="1" customWidth="1"/>
    <col min="9474" max="9478" width="14.125" style="1" customWidth="1"/>
    <col min="9479" max="9728" width="9" style="1"/>
    <col min="9729" max="9729" width="19.75" style="1" customWidth="1"/>
    <col min="9730" max="9734" width="14.125" style="1" customWidth="1"/>
    <col min="9735" max="9984" width="9" style="1"/>
    <col min="9985" max="9985" width="19.75" style="1" customWidth="1"/>
    <col min="9986" max="9990" width="14.125" style="1" customWidth="1"/>
    <col min="9991" max="10240" width="9" style="1"/>
    <col min="10241" max="10241" width="19.75" style="1" customWidth="1"/>
    <col min="10242" max="10246" width="14.125" style="1" customWidth="1"/>
    <col min="10247" max="10496" width="9" style="1"/>
    <col min="10497" max="10497" width="19.75" style="1" customWidth="1"/>
    <col min="10498" max="10502" width="14.125" style="1" customWidth="1"/>
    <col min="10503" max="10752" width="9" style="1"/>
    <col min="10753" max="10753" width="19.75" style="1" customWidth="1"/>
    <col min="10754" max="10758" width="14.125" style="1" customWidth="1"/>
    <col min="10759" max="11008" width="9" style="1"/>
    <col min="11009" max="11009" width="19.75" style="1" customWidth="1"/>
    <col min="11010" max="11014" width="14.125" style="1" customWidth="1"/>
    <col min="11015" max="11264" width="9" style="1"/>
    <col min="11265" max="11265" width="19.75" style="1" customWidth="1"/>
    <col min="11266" max="11270" width="14.125" style="1" customWidth="1"/>
    <col min="11271" max="11520" width="9" style="1"/>
    <col min="11521" max="11521" width="19.75" style="1" customWidth="1"/>
    <col min="11522" max="11526" width="14.125" style="1" customWidth="1"/>
    <col min="11527" max="11776" width="9" style="1"/>
    <col min="11777" max="11777" width="19.75" style="1" customWidth="1"/>
    <col min="11778" max="11782" width="14.125" style="1" customWidth="1"/>
    <col min="11783" max="12032" width="9" style="1"/>
    <col min="12033" max="12033" width="19.75" style="1" customWidth="1"/>
    <col min="12034" max="12038" width="14.125" style="1" customWidth="1"/>
    <col min="12039" max="12288" width="9" style="1"/>
    <col min="12289" max="12289" width="19.75" style="1" customWidth="1"/>
    <col min="12290" max="12294" width="14.125" style="1" customWidth="1"/>
    <col min="12295" max="12544" width="9" style="1"/>
    <col min="12545" max="12545" width="19.75" style="1" customWidth="1"/>
    <col min="12546" max="12550" width="14.125" style="1" customWidth="1"/>
    <col min="12551" max="12800" width="9" style="1"/>
    <col min="12801" max="12801" width="19.75" style="1" customWidth="1"/>
    <col min="12802" max="12806" width="14.125" style="1" customWidth="1"/>
    <col min="12807" max="13056" width="9" style="1"/>
    <col min="13057" max="13057" width="19.75" style="1" customWidth="1"/>
    <col min="13058" max="13062" width="14.125" style="1" customWidth="1"/>
    <col min="13063" max="13312" width="9" style="1"/>
    <col min="13313" max="13313" width="19.75" style="1" customWidth="1"/>
    <col min="13314" max="13318" width="14.125" style="1" customWidth="1"/>
    <col min="13319" max="13568" width="9" style="1"/>
    <col min="13569" max="13569" width="19.75" style="1" customWidth="1"/>
    <col min="13570" max="13574" width="14.125" style="1" customWidth="1"/>
    <col min="13575" max="13824" width="9" style="1"/>
    <col min="13825" max="13825" width="19.75" style="1" customWidth="1"/>
    <col min="13826" max="13830" width="14.125" style="1" customWidth="1"/>
    <col min="13831" max="14080" width="9" style="1"/>
    <col min="14081" max="14081" width="19.75" style="1" customWidth="1"/>
    <col min="14082" max="14086" width="14.125" style="1" customWidth="1"/>
    <col min="14087" max="14336" width="9" style="1"/>
    <col min="14337" max="14337" width="19.75" style="1" customWidth="1"/>
    <col min="14338" max="14342" width="14.125" style="1" customWidth="1"/>
    <col min="14343" max="14592" width="9" style="1"/>
    <col min="14593" max="14593" width="19.75" style="1" customWidth="1"/>
    <col min="14594" max="14598" width="14.125" style="1" customWidth="1"/>
    <col min="14599" max="14848" width="9" style="1"/>
    <col min="14849" max="14849" width="19.75" style="1" customWidth="1"/>
    <col min="14850" max="14854" width="14.125" style="1" customWidth="1"/>
    <col min="14855" max="15104" width="9" style="1"/>
    <col min="15105" max="15105" width="19.75" style="1" customWidth="1"/>
    <col min="15106" max="15110" width="14.125" style="1" customWidth="1"/>
    <col min="15111" max="15360" width="9" style="1"/>
    <col min="15361" max="15361" width="19.75" style="1" customWidth="1"/>
    <col min="15362" max="15366" width="14.125" style="1" customWidth="1"/>
    <col min="15367" max="15616" width="9" style="1"/>
    <col min="15617" max="15617" width="19.75" style="1" customWidth="1"/>
    <col min="15618" max="15622" width="14.125" style="1" customWidth="1"/>
    <col min="15623" max="15872" width="9" style="1"/>
    <col min="15873" max="15873" width="19.75" style="1" customWidth="1"/>
    <col min="15874" max="15878" width="14.125" style="1" customWidth="1"/>
    <col min="15879" max="16128" width="9" style="1"/>
    <col min="16129" max="16129" width="19.75" style="1" customWidth="1"/>
    <col min="16130" max="16134" width="14.125" style="1" customWidth="1"/>
    <col min="16135" max="16384" width="9" style="1"/>
  </cols>
  <sheetData>
    <row r="1" ht="18" customHeight="1" spans="1:5">
      <c r="A1" s="37" t="s">
        <v>58</v>
      </c>
      <c r="E1" s="38"/>
    </row>
    <row r="2" ht="28.15" customHeight="1" spans="1:5">
      <c r="A2" s="45" t="s">
        <v>59</v>
      </c>
      <c r="B2" s="45"/>
      <c r="C2" s="45"/>
      <c r="D2" s="45"/>
      <c r="E2" s="45"/>
    </row>
    <row r="3" ht="21" customHeight="1" spans="1:5">
      <c r="E3" s="46" t="s">
        <v>73</v>
      </c>
    </row>
    <row r="4" ht="57" customHeight="1" spans="1:5">
      <c r="A4" s="41" t="s">
        <v>750</v>
      </c>
      <c r="B4" s="41" t="s">
        <v>751</v>
      </c>
      <c r="C4" s="41" t="s">
        <v>752</v>
      </c>
      <c r="D4" s="41" t="s">
        <v>753</v>
      </c>
      <c r="E4" s="41" t="s">
        <v>754</v>
      </c>
    </row>
    <row r="5" ht="36.75" customHeight="1" spans="1:5">
      <c r="A5" s="23" t="s">
        <v>755</v>
      </c>
      <c r="B5" s="23">
        <f>表27一般债务限额和余额!B5+表28专项债务限额和余额!B5</f>
        <v>1253374</v>
      </c>
      <c r="C5" s="23">
        <f>表27一般债务限额和余额!C5+表28专项债务限额和余额!C5</f>
        <v>171800</v>
      </c>
      <c r="D5" s="23">
        <f>表27一般债务限额和余额!D5+表28专项债务限额和余额!D5</f>
        <v>1554820</v>
      </c>
      <c r="E5" s="23">
        <f>表27一般债务限额和余额!E5+表28专项债务限额和余额!E5</f>
        <v>1487902</v>
      </c>
    </row>
    <row r="6" ht="13.5" spans="1:5">
      <c r="E6" s="43"/>
    </row>
    <row r="7" ht="13.5" spans="1:5">
      <c r="E7" s="43"/>
    </row>
    <row r="8" ht="13.5" spans="1:5">
      <c r="E8" s="43"/>
    </row>
    <row r="9" ht="13.5" spans="1:5">
      <c r="E9" s="43"/>
    </row>
    <row r="10" ht="13.5" spans="1:5">
      <c r="E10" s="43"/>
    </row>
    <row r="11" ht="13.5" spans="1:5">
      <c r="E11" s="43"/>
    </row>
    <row r="12" ht="13.5" spans="1:5">
      <c r="E12" s="43"/>
    </row>
    <row r="13" ht="13.5" spans="1:5">
      <c r="E13" s="43"/>
    </row>
    <row r="14" ht="13.5" spans="1:5">
      <c r="E14" s="43"/>
    </row>
    <row r="15" ht="13.5" spans="1:5">
      <c r="E15" s="43"/>
    </row>
    <row r="16" ht="13.5" spans="1:5">
      <c r="E16" s="43"/>
    </row>
    <row r="17" ht="13.5" spans="5:5">
      <c r="E17" s="43"/>
    </row>
    <row r="18" ht="13.5" spans="5:5">
      <c r="E18" s="43"/>
    </row>
    <row r="19" ht="13.5" spans="5:5">
      <c r="E19" s="43"/>
    </row>
    <row r="20" ht="13.5" spans="5:5">
      <c r="E20" s="43"/>
    </row>
    <row r="21" ht="13.5" spans="5:5">
      <c r="E21" s="43"/>
    </row>
    <row r="22" ht="13.5" spans="5:5">
      <c r="E22" s="43"/>
    </row>
    <row r="23" ht="13.5" spans="5:5">
      <c r="E23" s="43"/>
    </row>
    <row r="24" ht="13.5" spans="5:5">
      <c r="E24" s="43"/>
    </row>
    <row r="25" ht="13.5" spans="5:5">
      <c r="E25" s="43"/>
    </row>
    <row r="26" ht="13.5" spans="5:5">
      <c r="E26" s="43"/>
    </row>
    <row r="27" ht="13.5" spans="5:5">
      <c r="E27" s="43"/>
    </row>
    <row r="28" ht="13.5" spans="5:5">
      <c r="E28" s="43"/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G30" sqref="G30"/>
    </sheetView>
  </sheetViews>
  <sheetFormatPr defaultColWidth="9" defaultRowHeight="12.75" outlineLevelCol="4"/>
  <cols>
    <col min="1" max="1" width="17.25" style="1" customWidth="1"/>
    <col min="2" max="4" width="14.75" style="1" customWidth="1"/>
    <col min="5" max="5" width="15.875" style="1" customWidth="1"/>
    <col min="6" max="256" width="9" style="1"/>
    <col min="257" max="257" width="17.25" style="1" customWidth="1"/>
    <col min="258" max="260" width="14.75" style="1" customWidth="1"/>
    <col min="261" max="261" width="15.875" style="1" customWidth="1"/>
    <col min="262" max="512" width="9" style="1"/>
    <col min="513" max="513" width="17.25" style="1" customWidth="1"/>
    <col min="514" max="516" width="14.75" style="1" customWidth="1"/>
    <col min="517" max="517" width="15.875" style="1" customWidth="1"/>
    <col min="518" max="768" width="9" style="1"/>
    <col min="769" max="769" width="17.25" style="1" customWidth="1"/>
    <col min="770" max="772" width="14.75" style="1" customWidth="1"/>
    <col min="773" max="773" width="15.875" style="1" customWidth="1"/>
    <col min="774" max="1024" width="9" style="1"/>
    <col min="1025" max="1025" width="17.25" style="1" customWidth="1"/>
    <col min="1026" max="1028" width="14.75" style="1" customWidth="1"/>
    <col min="1029" max="1029" width="15.875" style="1" customWidth="1"/>
    <col min="1030" max="1280" width="9" style="1"/>
    <col min="1281" max="1281" width="17.25" style="1" customWidth="1"/>
    <col min="1282" max="1284" width="14.75" style="1" customWidth="1"/>
    <col min="1285" max="1285" width="15.875" style="1" customWidth="1"/>
    <col min="1286" max="1536" width="9" style="1"/>
    <col min="1537" max="1537" width="17.25" style="1" customWidth="1"/>
    <col min="1538" max="1540" width="14.75" style="1" customWidth="1"/>
    <col min="1541" max="1541" width="15.875" style="1" customWidth="1"/>
    <col min="1542" max="1792" width="9" style="1"/>
    <col min="1793" max="1793" width="17.25" style="1" customWidth="1"/>
    <col min="1794" max="1796" width="14.75" style="1" customWidth="1"/>
    <col min="1797" max="1797" width="15.875" style="1" customWidth="1"/>
    <col min="1798" max="2048" width="9" style="1"/>
    <col min="2049" max="2049" width="17.25" style="1" customWidth="1"/>
    <col min="2050" max="2052" width="14.75" style="1" customWidth="1"/>
    <col min="2053" max="2053" width="15.875" style="1" customWidth="1"/>
    <col min="2054" max="2304" width="9" style="1"/>
    <col min="2305" max="2305" width="17.25" style="1" customWidth="1"/>
    <col min="2306" max="2308" width="14.75" style="1" customWidth="1"/>
    <col min="2309" max="2309" width="15.875" style="1" customWidth="1"/>
    <col min="2310" max="2560" width="9" style="1"/>
    <col min="2561" max="2561" width="17.25" style="1" customWidth="1"/>
    <col min="2562" max="2564" width="14.75" style="1" customWidth="1"/>
    <col min="2565" max="2565" width="15.875" style="1" customWidth="1"/>
    <col min="2566" max="2816" width="9" style="1"/>
    <col min="2817" max="2817" width="17.25" style="1" customWidth="1"/>
    <col min="2818" max="2820" width="14.75" style="1" customWidth="1"/>
    <col min="2821" max="2821" width="15.875" style="1" customWidth="1"/>
    <col min="2822" max="3072" width="9" style="1"/>
    <col min="3073" max="3073" width="17.25" style="1" customWidth="1"/>
    <col min="3074" max="3076" width="14.75" style="1" customWidth="1"/>
    <col min="3077" max="3077" width="15.875" style="1" customWidth="1"/>
    <col min="3078" max="3328" width="9" style="1"/>
    <col min="3329" max="3329" width="17.25" style="1" customWidth="1"/>
    <col min="3330" max="3332" width="14.75" style="1" customWidth="1"/>
    <col min="3333" max="3333" width="15.875" style="1" customWidth="1"/>
    <col min="3334" max="3584" width="9" style="1"/>
    <col min="3585" max="3585" width="17.25" style="1" customWidth="1"/>
    <col min="3586" max="3588" width="14.75" style="1" customWidth="1"/>
    <col min="3589" max="3589" width="15.875" style="1" customWidth="1"/>
    <col min="3590" max="3840" width="9" style="1"/>
    <col min="3841" max="3841" width="17.25" style="1" customWidth="1"/>
    <col min="3842" max="3844" width="14.75" style="1" customWidth="1"/>
    <col min="3845" max="3845" width="15.875" style="1" customWidth="1"/>
    <col min="3846" max="4096" width="9" style="1"/>
    <col min="4097" max="4097" width="17.25" style="1" customWidth="1"/>
    <col min="4098" max="4100" width="14.75" style="1" customWidth="1"/>
    <col min="4101" max="4101" width="15.875" style="1" customWidth="1"/>
    <col min="4102" max="4352" width="9" style="1"/>
    <col min="4353" max="4353" width="17.25" style="1" customWidth="1"/>
    <col min="4354" max="4356" width="14.75" style="1" customWidth="1"/>
    <col min="4357" max="4357" width="15.875" style="1" customWidth="1"/>
    <col min="4358" max="4608" width="9" style="1"/>
    <col min="4609" max="4609" width="17.25" style="1" customWidth="1"/>
    <col min="4610" max="4612" width="14.75" style="1" customWidth="1"/>
    <col min="4613" max="4613" width="15.875" style="1" customWidth="1"/>
    <col min="4614" max="4864" width="9" style="1"/>
    <col min="4865" max="4865" width="17.25" style="1" customWidth="1"/>
    <col min="4866" max="4868" width="14.75" style="1" customWidth="1"/>
    <col min="4869" max="4869" width="15.875" style="1" customWidth="1"/>
    <col min="4870" max="5120" width="9" style="1"/>
    <col min="5121" max="5121" width="17.25" style="1" customWidth="1"/>
    <col min="5122" max="5124" width="14.75" style="1" customWidth="1"/>
    <col min="5125" max="5125" width="15.875" style="1" customWidth="1"/>
    <col min="5126" max="5376" width="9" style="1"/>
    <col min="5377" max="5377" width="17.25" style="1" customWidth="1"/>
    <col min="5378" max="5380" width="14.75" style="1" customWidth="1"/>
    <col min="5381" max="5381" width="15.875" style="1" customWidth="1"/>
    <col min="5382" max="5632" width="9" style="1"/>
    <col min="5633" max="5633" width="17.25" style="1" customWidth="1"/>
    <col min="5634" max="5636" width="14.75" style="1" customWidth="1"/>
    <col min="5637" max="5637" width="15.875" style="1" customWidth="1"/>
    <col min="5638" max="5888" width="9" style="1"/>
    <col min="5889" max="5889" width="17.25" style="1" customWidth="1"/>
    <col min="5890" max="5892" width="14.75" style="1" customWidth="1"/>
    <col min="5893" max="5893" width="15.875" style="1" customWidth="1"/>
    <col min="5894" max="6144" width="9" style="1"/>
    <col min="6145" max="6145" width="17.25" style="1" customWidth="1"/>
    <col min="6146" max="6148" width="14.75" style="1" customWidth="1"/>
    <col min="6149" max="6149" width="15.875" style="1" customWidth="1"/>
    <col min="6150" max="6400" width="9" style="1"/>
    <col min="6401" max="6401" width="17.25" style="1" customWidth="1"/>
    <col min="6402" max="6404" width="14.75" style="1" customWidth="1"/>
    <col min="6405" max="6405" width="15.875" style="1" customWidth="1"/>
    <col min="6406" max="6656" width="9" style="1"/>
    <col min="6657" max="6657" width="17.25" style="1" customWidth="1"/>
    <col min="6658" max="6660" width="14.75" style="1" customWidth="1"/>
    <col min="6661" max="6661" width="15.875" style="1" customWidth="1"/>
    <col min="6662" max="6912" width="9" style="1"/>
    <col min="6913" max="6913" width="17.25" style="1" customWidth="1"/>
    <col min="6914" max="6916" width="14.75" style="1" customWidth="1"/>
    <col min="6917" max="6917" width="15.875" style="1" customWidth="1"/>
    <col min="6918" max="7168" width="9" style="1"/>
    <col min="7169" max="7169" width="17.25" style="1" customWidth="1"/>
    <col min="7170" max="7172" width="14.75" style="1" customWidth="1"/>
    <col min="7173" max="7173" width="15.875" style="1" customWidth="1"/>
    <col min="7174" max="7424" width="9" style="1"/>
    <col min="7425" max="7425" width="17.25" style="1" customWidth="1"/>
    <col min="7426" max="7428" width="14.75" style="1" customWidth="1"/>
    <col min="7429" max="7429" width="15.875" style="1" customWidth="1"/>
    <col min="7430" max="7680" width="9" style="1"/>
    <col min="7681" max="7681" width="17.25" style="1" customWidth="1"/>
    <col min="7682" max="7684" width="14.75" style="1" customWidth="1"/>
    <col min="7685" max="7685" width="15.875" style="1" customWidth="1"/>
    <col min="7686" max="7936" width="9" style="1"/>
    <col min="7937" max="7937" width="17.25" style="1" customWidth="1"/>
    <col min="7938" max="7940" width="14.75" style="1" customWidth="1"/>
    <col min="7941" max="7941" width="15.875" style="1" customWidth="1"/>
    <col min="7942" max="8192" width="9" style="1"/>
    <col min="8193" max="8193" width="17.25" style="1" customWidth="1"/>
    <col min="8194" max="8196" width="14.75" style="1" customWidth="1"/>
    <col min="8197" max="8197" width="15.875" style="1" customWidth="1"/>
    <col min="8198" max="8448" width="9" style="1"/>
    <col min="8449" max="8449" width="17.25" style="1" customWidth="1"/>
    <col min="8450" max="8452" width="14.75" style="1" customWidth="1"/>
    <col min="8453" max="8453" width="15.875" style="1" customWidth="1"/>
    <col min="8454" max="8704" width="9" style="1"/>
    <col min="8705" max="8705" width="17.25" style="1" customWidth="1"/>
    <col min="8706" max="8708" width="14.75" style="1" customWidth="1"/>
    <col min="8709" max="8709" width="15.875" style="1" customWidth="1"/>
    <col min="8710" max="8960" width="9" style="1"/>
    <col min="8961" max="8961" width="17.25" style="1" customWidth="1"/>
    <col min="8962" max="8964" width="14.75" style="1" customWidth="1"/>
    <col min="8965" max="8965" width="15.875" style="1" customWidth="1"/>
    <col min="8966" max="9216" width="9" style="1"/>
    <col min="9217" max="9217" width="17.25" style="1" customWidth="1"/>
    <col min="9218" max="9220" width="14.75" style="1" customWidth="1"/>
    <col min="9221" max="9221" width="15.875" style="1" customWidth="1"/>
    <col min="9222" max="9472" width="9" style="1"/>
    <col min="9473" max="9473" width="17.25" style="1" customWidth="1"/>
    <col min="9474" max="9476" width="14.75" style="1" customWidth="1"/>
    <col min="9477" max="9477" width="15.875" style="1" customWidth="1"/>
    <col min="9478" max="9728" width="9" style="1"/>
    <col min="9729" max="9729" width="17.25" style="1" customWidth="1"/>
    <col min="9730" max="9732" width="14.75" style="1" customWidth="1"/>
    <col min="9733" max="9733" width="15.875" style="1" customWidth="1"/>
    <col min="9734" max="9984" width="9" style="1"/>
    <col min="9985" max="9985" width="17.25" style="1" customWidth="1"/>
    <col min="9986" max="9988" width="14.75" style="1" customWidth="1"/>
    <col min="9989" max="9989" width="15.875" style="1" customWidth="1"/>
    <col min="9990" max="10240" width="9" style="1"/>
    <col min="10241" max="10241" width="17.25" style="1" customWidth="1"/>
    <col min="10242" max="10244" width="14.75" style="1" customWidth="1"/>
    <col min="10245" max="10245" width="15.875" style="1" customWidth="1"/>
    <col min="10246" max="10496" width="9" style="1"/>
    <col min="10497" max="10497" width="17.25" style="1" customWidth="1"/>
    <col min="10498" max="10500" width="14.75" style="1" customWidth="1"/>
    <col min="10501" max="10501" width="15.875" style="1" customWidth="1"/>
    <col min="10502" max="10752" width="9" style="1"/>
    <col min="10753" max="10753" width="17.25" style="1" customWidth="1"/>
    <col min="10754" max="10756" width="14.75" style="1" customWidth="1"/>
    <col min="10757" max="10757" width="15.875" style="1" customWidth="1"/>
    <col min="10758" max="11008" width="9" style="1"/>
    <col min="11009" max="11009" width="17.25" style="1" customWidth="1"/>
    <col min="11010" max="11012" width="14.75" style="1" customWidth="1"/>
    <col min="11013" max="11013" width="15.875" style="1" customWidth="1"/>
    <col min="11014" max="11264" width="9" style="1"/>
    <col min="11265" max="11265" width="17.25" style="1" customWidth="1"/>
    <col min="11266" max="11268" width="14.75" style="1" customWidth="1"/>
    <col min="11269" max="11269" width="15.875" style="1" customWidth="1"/>
    <col min="11270" max="11520" width="9" style="1"/>
    <col min="11521" max="11521" width="17.25" style="1" customWidth="1"/>
    <col min="11522" max="11524" width="14.75" style="1" customWidth="1"/>
    <col min="11525" max="11525" width="15.875" style="1" customWidth="1"/>
    <col min="11526" max="11776" width="9" style="1"/>
    <col min="11777" max="11777" width="17.25" style="1" customWidth="1"/>
    <col min="11778" max="11780" width="14.75" style="1" customWidth="1"/>
    <col min="11781" max="11781" width="15.875" style="1" customWidth="1"/>
    <col min="11782" max="12032" width="9" style="1"/>
    <col min="12033" max="12033" width="17.25" style="1" customWidth="1"/>
    <col min="12034" max="12036" width="14.75" style="1" customWidth="1"/>
    <col min="12037" max="12037" width="15.875" style="1" customWidth="1"/>
    <col min="12038" max="12288" width="9" style="1"/>
    <col min="12289" max="12289" width="17.25" style="1" customWidth="1"/>
    <col min="12290" max="12292" width="14.75" style="1" customWidth="1"/>
    <col min="12293" max="12293" width="15.875" style="1" customWidth="1"/>
    <col min="12294" max="12544" width="9" style="1"/>
    <col min="12545" max="12545" width="17.25" style="1" customWidth="1"/>
    <col min="12546" max="12548" width="14.75" style="1" customWidth="1"/>
    <col min="12549" max="12549" width="15.875" style="1" customWidth="1"/>
    <col min="12550" max="12800" width="9" style="1"/>
    <col min="12801" max="12801" width="17.25" style="1" customWidth="1"/>
    <col min="12802" max="12804" width="14.75" style="1" customWidth="1"/>
    <col min="12805" max="12805" width="15.875" style="1" customWidth="1"/>
    <col min="12806" max="13056" width="9" style="1"/>
    <col min="13057" max="13057" width="17.25" style="1" customWidth="1"/>
    <col min="13058" max="13060" width="14.75" style="1" customWidth="1"/>
    <col min="13061" max="13061" width="15.875" style="1" customWidth="1"/>
    <col min="13062" max="13312" width="9" style="1"/>
    <col min="13313" max="13313" width="17.25" style="1" customWidth="1"/>
    <col min="13314" max="13316" width="14.75" style="1" customWidth="1"/>
    <col min="13317" max="13317" width="15.875" style="1" customWidth="1"/>
    <col min="13318" max="13568" width="9" style="1"/>
    <col min="13569" max="13569" width="17.25" style="1" customWidth="1"/>
    <col min="13570" max="13572" width="14.75" style="1" customWidth="1"/>
    <col min="13573" max="13573" width="15.875" style="1" customWidth="1"/>
    <col min="13574" max="13824" width="9" style="1"/>
    <col min="13825" max="13825" width="17.25" style="1" customWidth="1"/>
    <col min="13826" max="13828" width="14.75" style="1" customWidth="1"/>
    <col min="13829" max="13829" width="15.875" style="1" customWidth="1"/>
    <col min="13830" max="14080" width="9" style="1"/>
    <col min="14081" max="14081" width="17.25" style="1" customWidth="1"/>
    <col min="14082" max="14084" width="14.75" style="1" customWidth="1"/>
    <col min="14085" max="14085" width="15.875" style="1" customWidth="1"/>
    <col min="14086" max="14336" width="9" style="1"/>
    <col min="14337" max="14337" width="17.25" style="1" customWidth="1"/>
    <col min="14338" max="14340" width="14.75" style="1" customWidth="1"/>
    <col min="14341" max="14341" width="15.875" style="1" customWidth="1"/>
    <col min="14342" max="14592" width="9" style="1"/>
    <col min="14593" max="14593" width="17.25" style="1" customWidth="1"/>
    <col min="14594" max="14596" width="14.75" style="1" customWidth="1"/>
    <col min="14597" max="14597" width="15.875" style="1" customWidth="1"/>
    <col min="14598" max="14848" width="9" style="1"/>
    <col min="14849" max="14849" width="17.25" style="1" customWidth="1"/>
    <col min="14850" max="14852" width="14.75" style="1" customWidth="1"/>
    <col min="14853" max="14853" width="15.875" style="1" customWidth="1"/>
    <col min="14854" max="15104" width="9" style="1"/>
    <col min="15105" max="15105" width="17.25" style="1" customWidth="1"/>
    <col min="15106" max="15108" width="14.75" style="1" customWidth="1"/>
    <col min="15109" max="15109" width="15.875" style="1" customWidth="1"/>
    <col min="15110" max="15360" width="9" style="1"/>
    <col min="15361" max="15361" width="17.25" style="1" customWidth="1"/>
    <col min="15362" max="15364" width="14.75" style="1" customWidth="1"/>
    <col min="15365" max="15365" width="15.875" style="1" customWidth="1"/>
    <col min="15366" max="15616" width="9" style="1"/>
    <col min="15617" max="15617" width="17.25" style="1" customWidth="1"/>
    <col min="15618" max="15620" width="14.75" style="1" customWidth="1"/>
    <col min="15621" max="15621" width="15.875" style="1" customWidth="1"/>
    <col min="15622" max="15872" width="9" style="1"/>
    <col min="15873" max="15873" width="17.25" style="1" customWidth="1"/>
    <col min="15874" max="15876" width="14.75" style="1" customWidth="1"/>
    <col min="15877" max="15877" width="15.875" style="1" customWidth="1"/>
    <col min="15878" max="16128" width="9" style="1"/>
    <col min="16129" max="16129" width="17.25" style="1" customWidth="1"/>
    <col min="16130" max="16132" width="14.75" style="1" customWidth="1"/>
    <col min="16133" max="16133" width="15.875" style="1" customWidth="1"/>
    <col min="16134" max="16384" width="9" style="1"/>
  </cols>
  <sheetData>
    <row r="1" ht="18" customHeight="1" spans="1:5">
      <c r="A1" s="37" t="s">
        <v>60</v>
      </c>
      <c r="D1" s="38"/>
      <c r="E1" s="38"/>
    </row>
    <row r="2" ht="28.15" customHeight="1" spans="1:5">
      <c r="A2" s="39" t="s">
        <v>61</v>
      </c>
      <c r="B2" s="39"/>
      <c r="C2" s="39"/>
      <c r="D2" s="39"/>
      <c r="E2" s="39"/>
    </row>
    <row r="3" ht="23.65" customHeight="1" spans="1:5">
      <c r="E3" s="40" t="s">
        <v>73</v>
      </c>
    </row>
    <row r="4" ht="51.6" customHeight="1" spans="1:5">
      <c r="A4" s="41" t="s">
        <v>750</v>
      </c>
      <c r="B4" s="42" t="s">
        <v>756</v>
      </c>
      <c r="C4" s="41" t="s">
        <v>757</v>
      </c>
      <c r="D4" s="41" t="s">
        <v>758</v>
      </c>
      <c r="E4" s="42" t="s">
        <v>759</v>
      </c>
    </row>
    <row r="5" ht="29.65" customHeight="1" spans="1:5">
      <c r="A5" s="23" t="s">
        <v>755</v>
      </c>
      <c r="B5" s="23">
        <v>217814</v>
      </c>
      <c r="C5" s="23">
        <v>0</v>
      </c>
      <c r="D5" s="23">
        <v>218042</v>
      </c>
      <c r="E5" s="23">
        <v>217167</v>
      </c>
    </row>
    <row r="6" ht="19.9" customHeight="1" spans="1:5">
      <c r="A6" s="44"/>
      <c r="B6" s="44"/>
      <c r="C6" s="44"/>
      <c r="D6" s="44"/>
      <c r="E6" s="44"/>
    </row>
    <row r="7" ht="13.5" spans="1:5">
      <c r="D7" s="43"/>
      <c r="E7" s="43"/>
    </row>
    <row r="8" ht="13.5" spans="1:5">
      <c r="D8" s="43"/>
      <c r="E8" s="43"/>
    </row>
    <row r="9" ht="13.5" spans="1:5">
      <c r="D9" s="43"/>
      <c r="E9" s="43"/>
    </row>
    <row r="10" ht="13.5" spans="1:5">
      <c r="D10" s="43"/>
      <c r="E10" s="43"/>
    </row>
    <row r="11" ht="13.5" spans="1:5">
      <c r="D11" s="43"/>
      <c r="E11" s="43"/>
    </row>
    <row r="12" ht="13.5" spans="1:5">
      <c r="D12" s="43"/>
      <c r="E12" s="43"/>
    </row>
    <row r="13" ht="13.5" spans="1:5">
      <c r="D13" s="43"/>
      <c r="E13" s="43"/>
    </row>
    <row r="14" ht="13.5" spans="1:5">
      <c r="D14" s="43"/>
      <c r="E14" s="43"/>
    </row>
    <row r="15" ht="13.5" spans="1:5">
      <c r="D15" s="43"/>
      <c r="E15" s="43"/>
    </row>
    <row r="16" ht="13.5" spans="1:5">
      <c r="D16" s="43"/>
      <c r="E16" s="43"/>
    </row>
    <row r="17" ht="13.5" spans="4:5">
      <c r="D17" s="43"/>
      <c r="E17" s="43"/>
    </row>
    <row r="18" ht="13.5" spans="4:5">
      <c r="D18" s="43"/>
      <c r="E18" s="43"/>
    </row>
    <row r="19" ht="13.5" spans="4:5">
      <c r="D19" s="43"/>
      <c r="E19" s="43"/>
    </row>
    <row r="20" ht="13.5" spans="4:5">
      <c r="D20" s="43"/>
      <c r="E20" s="43"/>
    </row>
    <row r="21" ht="13.5" spans="4:5">
      <c r="D21" s="43"/>
      <c r="E21" s="43"/>
    </row>
    <row r="22" ht="13.5" spans="4:5">
      <c r="D22" s="43"/>
      <c r="E22" s="43"/>
    </row>
    <row r="23" ht="13.5" spans="4:5">
      <c r="D23" s="43"/>
      <c r="E23" s="43"/>
    </row>
    <row r="24" ht="13.5" spans="4:5">
      <c r="D24" s="43"/>
      <c r="E24" s="43"/>
    </row>
    <row r="25" ht="13.5" spans="4:5">
      <c r="D25" s="43"/>
      <c r="E25" s="43"/>
    </row>
    <row r="26" ht="13.5" spans="4:5">
      <c r="D26" s="43"/>
      <c r="E26" s="43"/>
    </row>
    <row r="27" ht="13.5" spans="4:5">
      <c r="D27" s="43"/>
      <c r="E27" s="43"/>
    </row>
    <row r="28" ht="13.5" spans="4:5">
      <c r="D28" s="43"/>
      <c r="E28" s="43"/>
    </row>
    <row r="29" ht="13.5" spans="4:5">
      <c r="D29" s="43"/>
      <c r="E29" s="43"/>
    </row>
    <row r="30" ht="13.5" spans="4:5">
      <c r="D30" s="43"/>
      <c r="E30" s="43"/>
    </row>
    <row r="31" ht="13.5" spans="4:5">
      <c r="D31" s="43"/>
      <c r="E31" s="43"/>
    </row>
    <row r="32" ht="13.5" spans="4:5">
      <c r="D32" s="43"/>
      <c r="E32" s="43"/>
    </row>
    <row r="33" ht="13.5" spans="4:5">
      <c r="D33" s="43"/>
      <c r="E33" s="43"/>
    </row>
    <row r="34" ht="13.5" spans="4:5">
      <c r="D34" s="43"/>
      <c r="E34" s="43"/>
    </row>
    <row r="35" ht="13.5" spans="4:5">
      <c r="D35" s="43"/>
      <c r="E35" s="43"/>
    </row>
    <row r="36" ht="13.5" spans="4:5">
      <c r="D36" s="43"/>
      <c r="E36" s="43"/>
    </row>
    <row r="37" ht="13.5" spans="4:5">
      <c r="D37" s="43"/>
      <c r="E37" s="43"/>
    </row>
    <row r="38" ht="13.5" spans="4:5">
      <c r="D38" s="43"/>
      <c r="E38" s="43"/>
    </row>
    <row r="39" ht="13.5" spans="4:5">
      <c r="D39" s="43"/>
      <c r="E39" s="43"/>
    </row>
    <row r="40" ht="13.5" spans="4:5">
      <c r="D40" s="43"/>
      <c r="E40" s="43"/>
    </row>
    <row r="41" ht="13.5" spans="4:5">
      <c r="D41" s="43"/>
      <c r="E41" s="43"/>
    </row>
    <row r="42" ht="13.5" spans="4:5">
      <c r="D42" s="43"/>
      <c r="E42" s="43"/>
    </row>
  </sheetData>
  <mergeCells count="2">
    <mergeCell ref="A2:E2"/>
    <mergeCell ref="A6:E6"/>
  </mergeCells>
  <pageMargins left="0.7" right="0.7" top="0.75" bottom="0.75" header="0.3" footer="0.3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G30" sqref="G30"/>
    </sheetView>
  </sheetViews>
  <sheetFormatPr defaultColWidth="9" defaultRowHeight="12.75" outlineLevelCol="4"/>
  <cols>
    <col min="1" max="1" width="16.125" style="1" customWidth="1"/>
    <col min="2" max="5" width="15.25" style="1" customWidth="1"/>
    <col min="6" max="256" width="9" style="1"/>
    <col min="257" max="257" width="16.125" style="1" customWidth="1"/>
    <col min="258" max="261" width="15.25" style="1" customWidth="1"/>
    <col min="262" max="512" width="9" style="1"/>
    <col min="513" max="513" width="16.125" style="1" customWidth="1"/>
    <col min="514" max="517" width="15.25" style="1" customWidth="1"/>
    <col min="518" max="768" width="9" style="1"/>
    <col min="769" max="769" width="16.125" style="1" customWidth="1"/>
    <col min="770" max="773" width="15.25" style="1" customWidth="1"/>
    <col min="774" max="1024" width="9" style="1"/>
    <col min="1025" max="1025" width="16.125" style="1" customWidth="1"/>
    <col min="1026" max="1029" width="15.25" style="1" customWidth="1"/>
    <col min="1030" max="1280" width="9" style="1"/>
    <col min="1281" max="1281" width="16.125" style="1" customWidth="1"/>
    <col min="1282" max="1285" width="15.25" style="1" customWidth="1"/>
    <col min="1286" max="1536" width="9" style="1"/>
    <col min="1537" max="1537" width="16.125" style="1" customWidth="1"/>
    <col min="1538" max="1541" width="15.25" style="1" customWidth="1"/>
    <col min="1542" max="1792" width="9" style="1"/>
    <col min="1793" max="1793" width="16.125" style="1" customWidth="1"/>
    <col min="1794" max="1797" width="15.25" style="1" customWidth="1"/>
    <col min="1798" max="2048" width="9" style="1"/>
    <col min="2049" max="2049" width="16.125" style="1" customWidth="1"/>
    <col min="2050" max="2053" width="15.25" style="1" customWidth="1"/>
    <col min="2054" max="2304" width="9" style="1"/>
    <col min="2305" max="2305" width="16.125" style="1" customWidth="1"/>
    <col min="2306" max="2309" width="15.25" style="1" customWidth="1"/>
    <col min="2310" max="2560" width="9" style="1"/>
    <col min="2561" max="2561" width="16.125" style="1" customWidth="1"/>
    <col min="2562" max="2565" width="15.25" style="1" customWidth="1"/>
    <col min="2566" max="2816" width="9" style="1"/>
    <col min="2817" max="2817" width="16.125" style="1" customWidth="1"/>
    <col min="2818" max="2821" width="15.25" style="1" customWidth="1"/>
    <col min="2822" max="3072" width="9" style="1"/>
    <col min="3073" max="3073" width="16.125" style="1" customWidth="1"/>
    <col min="3074" max="3077" width="15.25" style="1" customWidth="1"/>
    <col min="3078" max="3328" width="9" style="1"/>
    <col min="3329" max="3329" width="16.125" style="1" customWidth="1"/>
    <col min="3330" max="3333" width="15.25" style="1" customWidth="1"/>
    <col min="3334" max="3584" width="9" style="1"/>
    <col min="3585" max="3585" width="16.125" style="1" customWidth="1"/>
    <col min="3586" max="3589" width="15.25" style="1" customWidth="1"/>
    <col min="3590" max="3840" width="9" style="1"/>
    <col min="3841" max="3841" width="16.125" style="1" customWidth="1"/>
    <col min="3842" max="3845" width="15.25" style="1" customWidth="1"/>
    <col min="3846" max="4096" width="9" style="1"/>
    <col min="4097" max="4097" width="16.125" style="1" customWidth="1"/>
    <col min="4098" max="4101" width="15.25" style="1" customWidth="1"/>
    <col min="4102" max="4352" width="9" style="1"/>
    <col min="4353" max="4353" width="16.125" style="1" customWidth="1"/>
    <col min="4354" max="4357" width="15.25" style="1" customWidth="1"/>
    <col min="4358" max="4608" width="9" style="1"/>
    <col min="4609" max="4609" width="16.125" style="1" customWidth="1"/>
    <col min="4610" max="4613" width="15.25" style="1" customWidth="1"/>
    <col min="4614" max="4864" width="9" style="1"/>
    <col min="4865" max="4865" width="16.125" style="1" customWidth="1"/>
    <col min="4866" max="4869" width="15.25" style="1" customWidth="1"/>
    <col min="4870" max="5120" width="9" style="1"/>
    <col min="5121" max="5121" width="16.125" style="1" customWidth="1"/>
    <col min="5122" max="5125" width="15.25" style="1" customWidth="1"/>
    <col min="5126" max="5376" width="9" style="1"/>
    <col min="5377" max="5377" width="16.125" style="1" customWidth="1"/>
    <col min="5378" max="5381" width="15.25" style="1" customWidth="1"/>
    <col min="5382" max="5632" width="9" style="1"/>
    <col min="5633" max="5633" width="16.125" style="1" customWidth="1"/>
    <col min="5634" max="5637" width="15.25" style="1" customWidth="1"/>
    <col min="5638" max="5888" width="9" style="1"/>
    <col min="5889" max="5889" width="16.125" style="1" customWidth="1"/>
    <col min="5890" max="5893" width="15.25" style="1" customWidth="1"/>
    <col min="5894" max="6144" width="9" style="1"/>
    <col min="6145" max="6145" width="16.125" style="1" customWidth="1"/>
    <col min="6146" max="6149" width="15.25" style="1" customWidth="1"/>
    <col min="6150" max="6400" width="9" style="1"/>
    <col min="6401" max="6401" width="16.125" style="1" customWidth="1"/>
    <col min="6402" max="6405" width="15.25" style="1" customWidth="1"/>
    <col min="6406" max="6656" width="9" style="1"/>
    <col min="6657" max="6657" width="16.125" style="1" customWidth="1"/>
    <col min="6658" max="6661" width="15.25" style="1" customWidth="1"/>
    <col min="6662" max="6912" width="9" style="1"/>
    <col min="6913" max="6913" width="16.125" style="1" customWidth="1"/>
    <col min="6914" max="6917" width="15.25" style="1" customWidth="1"/>
    <col min="6918" max="7168" width="9" style="1"/>
    <col min="7169" max="7169" width="16.125" style="1" customWidth="1"/>
    <col min="7170" max="7173" width="15.25" style="1" customWidth="1"/>
    <col min="7174" max="7424" width="9" style="1"/>
    <col min="7425" max="7425" width="16.125" style="1" customWidth="1"/>
    <col min="7426" max="7429" width="15.25" style="1" customWidth="1"/>
    <col min="7430" max="7680" width="9" style="1"/>
    <col min="7681" max="7681" width="16.125" style="1" customWidth="1"/>
    <col min="7682" max="7685" width="15.25" style="1" customWidth="1"/>
    <col min="7686" max="7936" width="9" style="1"/>
    <col min="7937" max="7937" width="16.125" style="1" customWidth="1"/>
    <col min="7938" max="7941" width="15.25" style="1" customWidth="1"/>
    <col min="7942" max="8192" width="9" style="1"/>
    <col min="8193" max="8193" width="16.125" style="1" customWidth="1"/>
    <col min="8194" max="8197" width="15.25" style="1" customWidth="1"/>
    <col min="8198" max="8448" width="9" style="1"/>
    <col min="8449" max="8449" width="16.125" style="1" customWidth="1"/>
    <col min="8450" max="8453" width="15.25" style="1" customWidth="1"/>
    <col min="8454" max="8704" width="9" style="1"/>
    <col min="8705" max="8705" width="16.125" style="1" customWidth="1"/>
    <col min="8706" max="8709" width="15.25" style="1" customWidth="1"/>
    <col min="8710" max="8960" width="9" style="1"/>
    <col min="8961" max="8961" width="16.125" style="1" customWidth="1"/>
    <col min="8962" max="8965" width="15.25" style="1" customWidth="1"/>
    <col min="8966" max="9216" width="9" style="1"/>
    <col min="9217" max="9217" width="16.125" style="1" customWidth="1"/>
    <col min="9218" max="9221" width="15.25" style="1" customWidth="1"/>
    <col min="9222" max="9472" width="9" style="1"/>
    <col min="9473" max="9473" width="16.125" style="1" customWidth="1"/>
    <col min="9474" max="9477" width="15.25" style="1" customWidth="1"/>
    <col min="9478" max="9728" width="9" style="1"/>
    <col min="9729" max="9729" width="16.125" style="1" customWidth="1"/>
    <col min="9730" max="9733" width="15.25" style="1" customWidth="1"/>
    <col min="9734" max="9984" width="9" style="1"/>
    <col min="9985" max="9985" width="16.125" style="1" customWidth="1"/>
    <col min="9986" max="9989" width="15.25" style="1" customWidth="1"/>
    <col min="9990" max="10240" width="9" style="1"/>
    <col min="10241" max="10241" width="16.125" style="1" customWidth="1"/>
    <col min="10242" max="10245" width="15.25" style="1" customWidth="1"/>
    <col min="10246" max="10496" width="9" style="1"/>
    <col min="10497" max="10497" width="16.125" style="1" customWidth="1"/>
    <col min="10498" max="10501" width="15.25" style="1" customWidth="1"/>
    <col min="10502" max="10752" width="9" style="1"/>
    <col min="10753" max="10753" width="16.125" style="1" customWidth="1"/>
    <col min="10754" max="10757" width="15.25" style="1" customWidth="1"/>
    <col min="10758" max="11008" width="9" style="1"/>
    <col min="11009" max="11009" width="16.125" style="1" customWidth="1"/>
    <col min="11010" max="11013" width="15.25" style="1" customWidth="1"/>
    <col min="11014" max="11264" width="9" style="1"/>
    <col min="11265" max="11265" width="16.125" style="1" customWidth="1"/>
    <col min="11266" max="11269" width="15.25" style="1" customWidth="1"/>
    <col min="11270" max="11520" width="9" style="1"/>
    <col min="11521" max="11521" width="16.125" style="1" customWidth="1"/>
    <col min="11522" max="11525" width="15.25" style="1" customWidth="1"/>
    <col min="11526" max="11776" width="9" style="1"/>
    <col min="11777" max="11777" width="16.125" style="1" customWidth="1"/>
    <col min="11778" max="11781" width="15.25" style="1" customWidth="1"/>
    <col min="11782" max="12032" width="9" style="1"/>
    <col min="12033" max="12033" width="16.125" style="1" customWidth="1"/>
    <col min="12034" max="12037" width="15.25" style="1" customWidth="1"/>
    <col min="12038" max="12288" width="9" style="1"/>
    <col min="12289" max="12289" width="16.125" style="1" customWidth="1"/>
    <col min="12290" max="12293" width="15.25" style="1" customWidth="1"/>
    <col min="12294" max="12544" width="9" style="1"/>
    <col min="12545" max="12545" width="16.125" style="1" customWidth="1"/>
    <col min="12546" max="12549" width="15.25" style="1" customWidth="1"/>
    <col min="12550" max="12800" width="9" style="1"/>
    <col min="12801" max="12801" width="16.125" style="1" customWidth="1"/>
    <col min="12802" max="12805" width="15.25" style="1" customWidth="1"/>
    <col min="12806" max="13056" width="9" style="1"/>
    <col min="13057" max="13057" width="16.125" style="1" customWidth="1"/>
    <col min="13058" max="13061" width="15.25" style="1" customWidth="1"/>
    <col min="13062" max="13312" width="9" style="1"/>
    <col min="13313" max="13313" width="16.125" style="1" customWidth="1"/>
    <col min="13314" max="13317" width="15.25" style="1" customWidth="1"/>
    <col min="13318" max="13568" width="9" style="1"/>
    <col min="13569" max="13569" width="16.125" style="1" customWidth="1"/>
    <col min="13570" max="13573" width="15.25" style="1" customWidth="1"/>
    <col min="13574" max="13824" width="9" style="1"/>
    <col min="13825" max="13825" width="16.125" style="1" customWidth="1"/>
    <col min="13826" max="13829" width="15.25" style="1" customWidth="1"/>
    <col min="13830" max="14080" width="9" style="1"/>
    <col min="14081" max="14081" width="16.125" style="1" customWidth="1"/>
    <col min="14082" max="14085" width="15.25" style="1" customWidth="1"/>
    <col min="14086" max="14336" width="9" style="1"/>
    <col min="14337" max="14337" width="16.125" style="1" customWidth="1"/>
    <col min="14338" max="14341" width="15.25" style="1" customWidth="1"/>
    <col min="14342" max="14592" width="9" style="1"/>
    <col min="14593" max="14593" width="16.125" style="1" customWidth="1"/>
    <col min="14594" max="14597" width="15.25" style="1" customWidth="1"/>
    <col min="14598" max="14848" width="9" style="1"/>
    <col min="14849" max="14849" width="16.125" style="1" customWidth="1"/>
    <col min="14850" max="14853" width="15.25" style="1" customWidth="1"/>
    <col min="14854" max="15104" width="9" style="1"/>
    <col min="15105" max="15105" width="16.125" style="1" customWidth="1"/>
    <col min="15106" max="15109" width="15.25" style="1" customWidth="1"/>
    <col min="15110" max="15360" width="9" style="1"/>
    <col min="15361" max="15361" width="16.125" style="1" customWidth="1"/>
    <col min="15362" max="15365" width="15.25" style="1" customWidth="1"/>
    <col min="15366" max="15616" width="9" style="1"/>
    <col min="15617" max="15617" width="16.125" style="1" customWidth="1"/>
    <col min="15618" max="15621" width="15.25" style="1" customWidth="1"/>
    <col min="15622" max="15872" width="9" style="1"/>
    <col min="15873" max="15873" width="16.125" style="1" customWidth="1"/>
    <col min="15874" max="15877" width="15.25" style="1" customWidth="1"/>
    <col min="15878" max="16128" width="9" style="1"/>
    <col min="16129" max="16129" width="16.125" style="1" customWidth="1"/>
    <col min="16130" max="16133" width="15.25" style="1" customWidth="1"/>
    <col min="16134" max="16384" width="9" style="1"/>
  </cols>
  <sheetData>
    <row r="1" ht="18" customHeight="1" spans="1:5">
      <c r="A1" s="37" t="s">
        <v>62</v>
      </c>
      <c r="D1" s="38"/>
      <c r="E1" s="38"/>
    </row>
    <row r="2" ht="28.15" customHeight="1" spans="1:5">
      <c r="A2" s="39" t="s">
        <v>63</v>
      </c>
      <c r="B2" s="39"/>
      <c r="C2" s="39"/>
      <c r="D2" s="39"/>
      <c r="E2" s="39"/>
    </row>
    <row r="3" ht="19.15" customHeight="1" spans="1:5">
      <c r="D3" s="40"/>
      <c r="E3" s="40" t="s">
        <v>73</v>
      </c>
    </row>
    <row r="4" ht="44.65" customHeight="1" spans="1:5">
      <c r="A4" s="41" t="s">
        <v>750</v>
      </c>
      <c r="B4" s="42" t="s">
        <v>760</v>
      </c>
      <c r="C4" s="41" t="s">
        <v>761</v>
      </c>
      <c r="D4" s="42" t="s">
        <v>762</v>
      </c>
      <c r="E4" s="42" t="s">
        <v>763</v>
      </c>
    </row>
    <row r="5" ht="30" customHeight="1" spans="1:5">
      <c r="A5" s="23" t="s">
        <v>755</v>
      </c>
      <c r="B5" s="23">
        <v>1035560</v>
      </c>
      <c r="C5" s="23">
        <v>171800</v>
      </c>
      <c r="D5" s="23">
        <v>1336778</v>
      </c>
      <c r="E5" s="23">
        <v>1270735</v>
      </c>
    </row>
    <row r="6" ht="13.5" spans="1:5">
      <c r="D6" s="43"/>
      <c r="E6" s="43"/>
    </row>
    <row r="7" ht="13.5" spans="1:5">
      <c r="D7" s="43"/>
      <c r="E7" s="43"/>
    </row>
    <row r="8" ht="13.5" spans="1:5">
      <c r="D8" s="43"/>
      <c r="E8" s="43"/>
    </row>
    <row r="9" ht="13.5" spans="1:5">
      <c r="D9" s="43"/>
      <c r="E9" s="43"/>
    </row>
    <row r="10" ht="13.5" spans="1:5">
      <c r="D10" s="43"/>
      <c r="E10" s="43"/>
    </row>
    <row r="11" ht="13.5" spans="1:5">
      <c r="D11" s="43"/>
      <c r="E11" s="43"/>
    </row>
    <row r="12" ht="13.5" spans="1:5">
      <c r="D12" s="43"/>
      <c r="E12" s="43"/>
    </row>
    <row r="13" ht="13.5" spans="1:5">
      <c r="D13" s="43"/>
      <c r="E13" s="43"/>
    </row>
    <row r="14" ht="13.5" spans="1:5">
      <c r="D14" s="43"/>
      <c r="E14" s="43"/>
    </row>
    <row r="15" ht="13.5" spans="1:5">
      <c r="D15" s="43"/>
      <c r="E15" s="43"/>
    </row>
    <row r="16" ht="13.5" spans="1:5">
      <c r="D16" s="43"/>
      <c r="E16" s="43"/>
    </row>
    <row r="17" ht="13.5" spans="4:5">
      <c r="D17" s="43"/>
      <c r="E17" s="43"/>
    </row>
    <row r="18" ht="13.5" spans="4:5">
      <c r="D18" s="43"/>
      <c r="E18" s="43"/>
    </row>
    <row r="19" ht="13.5" spans="4:5">
      <c r="D19" s="43"/>
      <c r="E19" s="43"/>
    </row>
    <row r="20" ht="13.5" spans="4:5">
      <c r="D20" s="43"/>
      <c r="E20" s="43"/>
    </row>
    <row r="21" ht="13.5" spans="4:5">
      <c r="D21" s="43"/>
      <c r="E21" s="43"/>
    </row>
    <row r="22" ht="13.5" spans="4:5">
      <c r="D22" s="43"/>
      <c r="E22" s="43"/>
    </row>
    <row r="23" ht="13.5" spans="4:5">
      <c r="D23" s="43"/>
      <c r="E23" s="43"/>
    </row>
    <row r="24" ht="13.5" spans="4:5">
      <c r="D24" s="43"/>
      <c r="E24" s="43"/>
    </row>
    <row r="25" ht="13.5" spans="4:5">
      <c r="D25" s="43"/>
      <c r="E25" s="43"/>
    </row>
    <row r="26" ht="13.5" spans="4:5">
      <c r="D26" s="43"/>
      <c r="E26" s="43"/>
    </row>
    <row r="27" ht="13.5" spans="4:5">
      <c r="D27" s="43"/>
      <c r="E27" s="43"/>
    </row>
    <row r="28" ht="13.5" spans="4:5">
      <c r="D28" s="43"/>
      <c r="E28" s="43"/>
    </row>
    <row r="29" ht="13.5" spans="4:5">
      <c r="D29" s="43"/>
      <c r="E29" s="43"/>
    </row>
    <row r="30" ht="13.5" spans="4:5">
      <c r="D30" s="43"/>
      <c r="E30" s="43"/>
    </row>
    <row r="31" ht="13.5" spans="4:5">
      <c r="D31" s="43"/>
      <c r="E31" s="43"/>
    </row>
    <row r="32" ht="13.5" spans="4:5">
      <c r="D32" s="43"/>
      <c r="E32" s="43"/>
    </row>
    <row r="33" ht="13.5" spans="4:5">
      <c r="D33" s="43"/>
      <c r="E33" s="43"/>
    </row>
    <row r="34" ht="13.5" spans="4:5">
      <c r="D34" s="43"/>
      <c r="E34" s="43"/>
    </row>
    <row r="35" ht="13.5" spans="4:5">
      <c r="D35" s="43"/>
      <c r="E35" s="43"/>
    </row>
    <row r="36" ht="13.5" spans="4:5">
      <c r="D36" s="43"/>
      <c r="E36" s="43"/>
    </row>
    <row r="37" ht="13.5" spans="4:5">
      <c r="D37" s="43"/>
      <c r="E37" s="43"/>
    </row>
    <row r="38" ht="13.5" spans="4:5">
      <c r="D38" s="43"/>
      <c r="E38" s="43"/>
    </row>
    <row r="39" ht="13.5" spans="4:5">
      <c r="D39" s="43"/>
      <c r="E39" s="43"/>
    </row>
    <row r="40" ht="13.5" spans="4:5">
      <c r="D40" s="43"/>
      <c r="E40" s="43"/>
    </row>
    <row r="41" ht="13.5" spans="4:5">
      <c r="D41" s="43"/>
      <c r="E41" s="43"/>
    </row>
    <row r="42" ht="13.5" spans="4:5">
      <c r="D42" s="43"/>
      <c r="E42" s="43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G30" sqref="G30"/>
    </sheetView>
  </sheetViews>
  <sheetFormatPr defaultColWidth="9" defaultRowHeight="12.75" outlineLevelCol="7"/>
  <cols>
    <col min="1" max="1" width="8.5" style="1" customWidth="1"/>
    <col min="2" max="2" width="8.75" style="1" customWidth="1"/>
    <col min="3" max="8" width="13.375" style="1" customWidth="1"/>
    <col min="9" max="256" width="9" style="1"/>
    <col min="257" max="257" width="8.5" style="1" customWidth="1"/>
    <col min="258" max="258" width="8.75" style="1" customWidth="1"/>
    <col min="259" max="259" width="10.25" style="1" customWidth="1"/>
    <col min="260" max="260" width="9.25" style="1" customWidth="1"/>
    <col min="261" max="261" width="12.125" style="1" customWidth="1"/>
    <col min="262" max="263" width="10.25" style="1" customWidth="1"/>
    <col min="264" max="264" width="13.375" style="1" customWidth="1"/>
    <col min="265" max="512" width="9" style="1"/>
    <col min="513" max="513" width="8.5" style="1" customWidth="1"/>
    <col min="514" max="514" width="8.75" style="1" customWidth="1"/>
    <col min="515" max="515" width="10.25" style="1" customWidth="1"/>
    <col min="516" max="516" width="9.25" style="1" customWidth="1"/>
    <col min="517" max="517" width="12.125" style="1" customWidth="1"/>
    <col min="518" max="519" width="10.25" style="1" customWidth="1"/>
    <col min="520" max="520" width="13.375" style="1" customWidth="1"/>
    <col min="521" max="768" width="9" style="1"/>
    <col min="769" max="769" width="8.5" style="1" customWidth="1"/>
    <col min="770" max="770" width="8.75" style="1" customWidth="1"/>
    <col min="771" max="771" width="10.25" style="1" customWidth="1"/>
    <col min="772" max="772" width="9.25" style="1" customWidth="1"/>
    <col min="773" max="773" width="12.125" style="1" customWidth="1"/>
    <col min="774" max="775" width="10.25" style="1" customWidth="1"/>
    <col min="776" max="776" width="13.375" style="1" customWidth="1"/>
    <col min="777" max="1024" width="9" style="1"/>
    <col min="1025" max="1025" width="8.5" style="1" customWidth="1"/>
    <col min="1026" max="1026" width="8.75" style="1" customWidth="1"/>
    <col min="1027" max="1027" width="10.25" style="1" customWidth="1"/>
    <col min="1028" max="1028" width="9.25" style="1" customWidth="1"/>
    <col min="1029" max="1029" width="12.125" style="1" customWidth="1"/>
    <col min="1030" max="1031" width="10.25" style="1" customWidth="1"/>
    <col min="1032" max="1032" width="13.375" style="1" customWidth="1"/>
    <col min="1033" max="1280" width="9" style="1"/>
    <col min="1281" max="1281" width="8.5" style="1" customWidth="1"/>
    <col min="1282" max="1282" width="8.75" style="1" customWidth="1"/>
    <col min="1283" max="1283" width="10.25" style="1" customWidth="1"/>
    <col min="1284" max="1284" width="9.25" style="1" customWidth="1"/>
    <col min="1285" max="1285" width="12.125" style="1" customWidth="1"/>
    <col min="1286" max="1287" width="10.25" style="1" customWidth="1"/>
    <col min="1288" max="1288" width="13.375" style="1" customWidth="1"/>
    <col min="1289" max="1536" width="9" style="1"/>
    <col min="1537" max="1537" width="8.5" style="1" customWidth="1"/>
    <col min="1538" max="1538" width="8.75" style="1" customWidth="1"/>
    <col min="1539" max="1539" width="10.25" style="1" customWidth="1"/>
    <col min="1540" max="1540" width="9.25" style="1" customWidth="1"/>
    <col min="1541" max="1541" width="12.125" style="1" customWidth="1"/>
    <col min="1542" max="1543" width="10.25" style="1" customWidth="1"/>
    <col min="1544" max="1544" width="13.375" style="1" customWidth="1"/>
    <col min="1545" max="1792" width="9" style="1"/>
    <col min="1793" max="1793" width="8.5" style="1" customWidth="1"/>
    <col min="1794" max="1794" width="8.75" style="1" customWidth="1"/>
    <col min="1795" max="1795" width="10.25" style="1" customWidth="1"/>
    <col min="1796" max="1796" width="9.25" style="1" customWidth="1"/>
    <col min="1797" max="1797" width="12.125" style="1" customWidth="1"/>
    <col min="1798" max="1799" width="10.25" style="1" customWidth="1"/>
    <col min="1800" max="1800" width="13.375" style="1" customWidth="1"/>
    <col min="1801" max="2048" width="9" style="1"/>
    <col min="2049" max="2049" width="8.5" style="1" customWidth="1"/>
    <col min="2050" max="2050" width="8.75" style="1" customWidth="1"/>
    <col min="2051" max="2051" width="10.25" style="1" customWidth="1"/>
    <col min="2052" max="2052" width="9.25" style="1" customWidth="1"/>
    <col min="2053" max="2053" width="12.125" style="1" customWidth="1"/>
    <col min="2054" max="2055" width="10.25" style="1" customWidth="1"/>
    <col min="2056" max="2056" width="13.375" style="1" customWidth="1"/>
    <col min="2057" max="2304" width="9" style="1"/>
    <col min="2305" max="2305" width="8.5" style="1" customWidth="1"/>
    <col min="2306" max="2306" width="8.75" style="1" customWidth="1"/>
    <col min="2307" max="2307" width="10.25" style="1" customWidth="1"/>
    <col min="2308" max="2308" width="9.25" style="1" customWidth="1"/>
    <col min="2309" max="2309" width="12.125" style="1" customWidth="1"/>
    <col min="2310" max="2311" width="10.25" style="1" customWidth="1"/>
    <col min="2312" max="2312" width="13.375" style="1" customWidth="1"/>
    <col min="2313" max="2560" width="9" style="1"/>
    <col min="2561" max="2561" width="8.5" style="1" customWidth="1"/>
    <col min="2562" max="2562" width="8.75" style="1" customWidth="1"/>
    <col min="2563" max="2563" width="10.25" style="1" customWidth="1"/>
    <col min="2564" max="2564" width="9.25" style="1" customWidth="1"/>
    <col min="2565" max="2565" width="12.125" style="1" customWidth="1"/>
    <col min="2566" max="2567" width="10.25" style="1" customWidth="1"/>
    <col min="2568" max="2568" width="13.375" style="1" customWidth="1"/>
    <col min="2569" max="2816" width="9" style="1"/>
    <col min="2817" max="2817" width="8.5" style="1" customWidth="1"/>
    <col min="2818" max="2818" width="8.75" style="1" customWidth="1"/>
    <col min="2819" max="2819" width="10.25" style="1" customWidth="1"/>
    <col min="2820" max="2820" width="9.25" style="1" customWidth="1"/>
    <col min="2821" max="2821" width="12.125" style="1" customWidth="1"/>
    <col min="2822" max="2823" width="10.25" style="1" customWidth="1"/>
    <col min="2824" max="2824" width="13.375" style="1" customWidth="1"/>
    <col min="2825" max="3072" width="9" style="1"/>
    <col min="3073" max="3073" width="8.5" style="1" customWidth="1"/>
    <col min="3074" max="3074" width="8.75" style="1" customWidth="1"/>
    <col min="3075" max="3075" width="10.25" style="1" customWidth="1"/>
    <col min="3076" max="3076" width="9.25" style="1" customWidth="1"/>
    <col min="3077" max="3077" width="12.125" style="1" customWidth="1"/>
    <col min="3078" max="3079" width="10.25" style="1" customWidth="1"/>
    <col min="3080" max="3080" width="13.375" style="1" customWidth="1"/>
    <col min="3081" max="3328" width="9" style="1"/>
    <col min="3329" max="3329" width="8.5" style="1" customWidth="1"/>
    <col min="3330" max="3330" width="8.75" style="1" customWidth="1"/>
    <col min="3331" max="3331" width="10.25" style="1" customWidth="1"/>
    <col min="3332" max="3332" width="9.25" style="1" customWidth="1"/>
    <col min="3333" max="3333" width="12.125" style="1" customWidth="1"/>
    <col min="3334" max="3335" width="10.25" style="1" customWidth="1"/>
    <col min="3336" max="3336" width="13.375" style="1" customWidth="1"/>
    <col min="3337" max="3584" width="9" style="1"/>
    <col min="3585" max="3585" width="8.5" style="1" customWidth="1"/>
    <col min="3586" max="3586" width="8.75" style="1" customWidth="1"/>
    <col min="3587" max="3587" width="10.25" style="1" customWidth="1"/>
    <col min="3588" max="3588" width="9.25" style="1" customWidth="1"/>
    <col min="3589" max="3589" width="12.125" style="1" customWidth="1"/>
    <col min="3590" max="3591" width="10.25" style="1" customWidth="1"/>
    <col min="3592" max="3592" width="13.375" style="1" customWidth="1"/>
    <col min="3593" max="3840" width="9" style="1"/>
    <col min="3841" max="3841" width="8.5" style="1" customWidth="1"/>
    <col min="3842" max="3842" width="8.75" style="1" customWidth="1"/>
    <col min="3843" max="3843" width="10.25" style="1" customWidth="1"/>
    <col min="3844" max="3844" width="9.25" style="1" customWidth="1"/>
    <col min="3845" max="3845" width="12.125" style="1" customWidth="1"/>
    <col min="3846" max="3847" width="10.25" style="1" customWidth="1"/>
    <col min="3848" max="3848" width="13.375" style="1" customWidth="1"/>
    <col min="3849" max="4096" width="9" style="1"/>
    <col min="4097" max="4097" width="8.5" style="1" customWidth="1"/>
    <col min="4098" max="4098" width="8.75" style="1" customWidth="1"/>
    <col min="4099" max="4099" width="10.25" style="1" customWidth="1"/>
    <col min="4100" max="4100" width="9.25" style="1" customWidth="1"/>
    <col min="4101" max="4101" width="12.125" style="1" customWidth="1"/>
    <col min="4102" max="4103" width="10.25" style="1" customWidth="1"/>
    <col min="4104" max="4104" width="13.375" style="1" customWidth="1"/>
    <col min="4105" max="4352" width="9" style="1"/>
    <col min="4353" max="4353" width="8.5" style="1" customWidth="1"/>
    <col min="4354" max="4354" width="8.75" style="1" customWidth="1"/>
    <col min="4355" max="4355" width="10.25" style="1" customWidth="1"/>
    <col min="4356" max="4356" width="9.25" style="1" customWidth="1"/>
    <col min="4357" max="4357" width="12.125" style="1" customWidth="1"/>
    <col min="4358" max="4359" width="10.25" style="1" customWidth="1"/>
    <col min="4360" max="4360" width="13.375" style="1" customWidth="1"/>
    <col min="4361" max="4608" width="9" style="1"/>
    <col min="4609" max="4609" width="8.5" style="1" customWidth="1"/>
    <col min="4610" max="4610" width="8.75" style="1" customWidth="1"/>
    <col min="4611" max="4611" width="10.25" style="1" customWidth="1"/>
    <col min="4612" max="4612" width="9.25" style="1" customWidth="1"/>
    <col min="4613" max="4613" width="12.125" style="1" customWidth="1"/>
    <col min="4614" max="4615" width="10.25" style="1" customWidth="1"/>
    <col min="4616" max="4616" width="13.375" style="1" customWidth="1"/>
    <col min="4617" max="4864" width="9" style="1"/>
    <col min="4865" max="4865" width="8.5" style="1" customWidth="1"/>
    <col min="4866" max="4866" width="8.75" style="1" customWidth="1"/>
    <col min="4867" max="4867" width="10.25" style="1" customWidth="1"/>
    <col min="4868" max="4868" width="9.25" style="1" customWidth="1"/>
    <col min="4869" max="4869" width="12.125" style="1" customWidth="1"/>
    <col min="4870" max="4871" width="10.25" style="1" customWidth="1"/>
    <col min="4872" max="4872" width="13.375" style="1" customWidth="1"/>
    <col min="4873" max="5120" width="9" style="1"/>
    <col min="5121" max="5121" width="8.5" style="1" customWidth="1"/>
    <col min="5122" max="5122" width="8.75" style="1" customWidth="1"/>
    <col min="5123" max="5123" width="10.25" style="1" customWidth="1"/>
    <col min="5124" max="5124" width="9.25" style="1" customWidth="1"/>
    <col min="5125" max="5125" width="12.125" style="1" customWidth="1"/>
    <col min="5126" max="5127" width="10.25" style="1" customWidth="1"/>
    <col min="5128" max="5128" width="13.375" style="1" customWidth="1"/>
    <col min="5129" max="5376" width="9" style="1"/>
    <col min="5377" max="5377" width="8.5" style="1" customWidth="1"/>
    <col min="5378" max="5378" width="8.75" style="1" customWidth="1"/>
    <col min="5379" max="5379" width="10.25" style="1" customWidth="1"/>
    <col min="5380" max="5380" width="9.25" style="1" customWidth="1"/>
    <col min="5381" max="5381" width="12.125" style="1" customWidth="1"/>
    <col min="5382" max="5383" width="10.25" style="1" customWidth="1"/>
    <col min="5384" max="5384" width="13.375" style="1" customWidth="1"/>
    <col min="5385" max="5632" width="9" style="1"/>
    <col min="5633" max="5633" width="8.5" style="1" customWidth="1"/>
    <col min="5634" max="5634" width="8.75" style="1" customWidth="1"/>
    <col min="5635" max="5635" width="10.25" style="1" customWidth="1"/>
    <col min="5636" max="5636" width="9.25" style="1" customWidth="1"/>
    <col min="5637" max="5637" width="12.125" style="1" customWidth="1"/>
    <col min="5638" max="5639" width="10.25" style="1" customWidth="1"/>
    <col min="5640" max="5640" width="13.375" style="1" customWidth="1"/>
    <col min="5641" max="5888" width="9" style="1"/>
    <col min="5889" max="5889" width="8.5" style="1" customWidth="1"/>
    <col min="5890" max="5890" width="8.75" style="1" customWidth="1"/>
    <col min="5891" max="5891" width="10.25" style="1" customWidth="1"/>
    <col min="5892" max="5892" width="9.25" style="1" customWidth="1"/>
    <col min="5893" max="5893" width="12.125" style="1" customWidth="1"/>
    <col min="5894" max="5895" width="10.25" style="1" customWidth="1"/>
    <col min="5896" max="5896" width="13.375" style="1" customWidth="1"/>
    <col min="5897" max="6144" width="9" style="1"/>
    <col min="6145" max="6145" width="8.5" style="1" customWidth="1"/>
    <col min="6146" max="6146" width="8.75" style="1" customWidth="1"/>
    <col min="6147" max="6147" width="10.25" style="1" customWidth="1"/>
    <col min="6148" max="6148" width="9.25" style="1" customWidth="1"/>
    <col min="6149" max="6149" width="12.125" style="1" customWidth="1"/>
    <col min="6150" max="6151" width="10.25" style="1" customWidth="1"/>
    <col min="6152" max="6152" width="13.375" style="1" customWidth="1"/>
    <col min="6153" max="6400" width="9" style="1"/>
    <col min="6401" max="6401" width="8.5" style="1" customWidth="1"/>
    <col min="6402" max="6402" width="8.75" style="1" customWidth="1"/>
    <col min="6403" max="6403" width="10.25" style="1" customWidth="1"/>
    <col min="6404" max="6404" width="9.25" style="1" customWidth="1"/>
    <col min="6405" max="6405" width="12.125" style="1" customWidth="1"/>
    <col min="6406" max="6407" width="10.25" style="1" customWidth="1"/>
    <col min="6408" max="6408" width="13.375" style="1" customWidth="1"/>
    <col min="6409" max="6656" width="9" style="1"/>
    <col min="6657" max="6657" width="8.5" style="1" customWidth="1"/>
    <col min="6658" max="6658" width="8.75" style="1" customWidth="1"/>
    <col min="6659" max="6659" width="10.25" style="1" customWidth="1"/>
    <col min="6660" max="6660" width="9.25" style="1" customWidth="1"/>
    <col min="6661" max="6661" width="12.125" style="1" customWidth="1"/>
    <col min="6662" max="6663" width="10.25" style="1" customWidth="1"/>
    <col min="6664" max="6664" width="13.375" style="1" customWidth="1"/>
    <col min="6665" max="6912" width="9" style="1"/>
    <col min="6913" max="6913" width="8.5" style="1" customWidth="1"/>
    <col min="6914" max="6914" width="8.75" style="1" customWidth="1"/>
    <col min="6915" max="6915" width="10.25" style="1" customWidth="1"/>
    <col min="6916" max="6916" width="9.25" style="1" customWidth="1"/>
    <col min="6917" max="6917" width="12.125" style="1" customWidth="1"/>
    <col min="6918" max="6919" width="10.25" style="1" customWidth="1"/>
    <col min="6920" max="6920" width="13.375" style="1" customWidth="1"/>
    <col min="6921" max="7168" width="9" style="1"/>
    <col min="7169" max="7169" width="8.5" style="1" customWidth="1"/>
    <col min="7170" max="7170" width="8.75" style="1" customWidth="1"/>
    <col min="7171" max="7171" width="10.25" style="1" customWidth="1"/>
    <col min="7172" max="7172" width="9.25" style="1" customWidth="1"/>
    <col min="7173" max="7173" width="12.125" style="1" customWidth="1"/>
    <col min="7174" max="7175" width="10.25" style="1" customWidth="1"/>
    <col min="7176" max="7176" width="13.375" style="1" customWidth="1"/>
    <col min="7177" max="7424" width="9" style="1"/>
    <col min="7425" max="7425" width="8.5" style="1" customWidth="1"/>
    <col min="7426" max="7426" width="8.75" style="1" customWidth="1"/>
    <col min="7427" max="7427" width="10.25" style="1" customWidth="1"/>
    <col min="7428" max="7428" width="9.25" style="1" customWidth="1"/>
    <col min="7429" max="7429" width="12.125" style="1" customWidth="1"/>
    <col min="7430" max="7431" width="10.25" style="1" customWidth="1"/>
    <col min="7432" max="7432" width="13.375" style="1" customWidth="1"/>
    <col min="7433" max="7680" width="9" style="1"/>
    <col min="7681" max="7681" width="8.5" style="1" customWidth="1"/>
    <col min="7682" max="7682" width="8.75" style="1" customWidth="1"/>
    <col min="7683" max="7683" width="10.25" style="1" customWidth="1"/>
    <col min="7684" max="7684" width="9.25" style="1" customWidth="1"/>
    <col min="7685" max="7685" width="12.125" style="1" customWidth="1"/>
    <col min="7686" max="7687" width="10.25" style="1" customWidth="1"/>
    <col min="7688" max="7688" width="13.375" style="1" customWidth="1"/>
    <col min="7689" max="7936" width="9" style="1"/>
    <col min="7937" max="7937" width="8.5" style="1" customWidth="1"/>
    <col min="7938" max="7938" width="8.75" style="1" customWidth="1"/>
    <col min="7939" max="7939" width="10.25" style="1" customWidth="1"/>
    <col min="7940" max="7940" width="9.25" style="1" customWidth="1"/>
    <col min="7941" max="7941" width="12.125" style="1" customWidth="1"/>
    <col min="7942" max="7943" width="10.25" style="1" customWidth="1"/>
    <col min="7944" max="7944" width="13.375" style="1" customWidth="1"/>
    <col min="7945" max="8192" width="9" style="1"/>
    <col min="8193" max="8193" width="8.5" style="1" customWidth="1"/>
    <col min="8194" max="8194" width="8.75" style="1" customWidth="1"/>
    <col min="8195" max="8195" width="10.25" style="1" customWidth="1"/>
    <col min="8196" max="8196" width="9.25" style="1" customWidth="1"/>
    <col min="8197" max="8197" width="12.125" style="1" customWidth="1"/>
    <col min="8198" max="8199" width="10.25" style="1" customWidth="1"/>
    <col min="8200" max="8200" width="13.375" style="1" customWidth="1"/>
    <col min="8201" max="8448" width="9" style="1"/>
    <col min="8449" max="8449" width="8.5" style="1" customWidth="1"/>
    <col min="8450" max="8450" width="8.75" style="1" customWidth="1"/>
    <col min="8451" max="8451" width="10.25" style="1" customWidth="1"/>
    <col min="8452" max="8452" width="9.25" style="1" customWidth="1"/>
    <col min="8453" max="8453" width="12.125" style="1" customWidth="1"/>
    <col min="8454" max="8455" width="10.25" style="1" customWidth="1"/>
    <col min="8456" max="8456" width="13.375" style="1" customWidth="1"/>
    <col min="8457" max="8704" width="9" style="1"/>
    <col min="8705" max="8705" width="8.5" style="1" customWidth="1"/>
    <col min="8706" max="8706" width="8.75" style="1" customWidth="1"/>
    <col min="8707" max="8707" width="10.25" style="1" customWidth="1"/>
    <col min="8708" max="8708" width="9.25" style="1" customWidth="1"/>
    <col min="8709" max="8709" width="12.125" style="1" customWidth="1"/>
    <col min="8710" max="8711" width="10.25" style="1" customWidth="1"/>
    <col min="8712" max="8712" width="13.375" style="1" customWidth="1"/>
    <col min="8713" max="8960" width="9" style="1"/>
    <col min="8961" max="8961" width="8.5" style="1" customWidth="1"/>
    <col min="8962" max="8962" width="8.75" style="1" customWidth="1"/>
    <col min="8963" max="8963" width="10.25" style="1" customWidth="1"/>
    <col min="8964" max="8964" width="9.25" style="1" customWidth="1"/>
    <col min="8965" max="8965" width="12.125" style="1" customWidth="1"/>
    <col min="8966" max="8967" width="10.25" style="1" customWidth="1"/>
    <col min="8968" max="8968" width="13.375" style="1" customWidth="1"/>
    <col min="8969" max="9216" width="9" style="1"/>
    <col min="9217" max="9217" width="8.5" style="1" customWidth="1"/>
    <col min="9218" max="9218" width="8.75" style="1" customWidth="1"/>
    <col min="9219" max="9219" width="10.25" style="1" customWidth="1"/>
    <col min="9220" max="9220" width="9.25" style="1" customWidth="1"/>
    <col min="9221" max="9221" width="12.125" style="1" customWidth="1"/>
    <col min="9222" max="9223" width="10.25" style="1" customWidth="1"/>
    <col min="9224" max="9224" width="13.375" style="1" customWidth="1"/>
    <col min="9225" max="9472" width="9" style="1"/>
    <col min="9473" max="9473" width="8.5" style="1" customWidth="1"/>
    <col min="9474" max="9474" width="8.75" style="1" customWidth="1"/>
    <col min="9475" max="9475" width="10.25" style="1" customWidth="1"/>
    <col min="9476" max="9476" width="9.25" style="1" customWidth="1"/>
    <col min="9477" max="9477" width="12.125" style="1" customWidth="1"/>
    <col min="9478" max="9479" width="10.25" style="1" customWidth="1"/>
    <col min="9480" max="9480" width="13.375" style="1" customWidth="1"/>
    <col min="9481" max="9728" width="9" style="1"/>
    <col min="9729" max="9729" width="8.5" style="1" customWidth="1"/>
    <col min="9730" max="9730" width="8.75" style="1" customWidth="1"/>
    <col min="9731" max="9731" width="10.25" style="1" customWidth="1"/>
    <col min="9732" max="9732" width="9.25" style="1" customWidth="1"/>
    <col min="9733" max="9733" width="12.125" style="1" customWidth="1"/>
    <col min="9734" max="9735" width="10.25" style="1" customWidth="1"/>
    <col min="9736" max="9736" width="13.375" style="1" customWidth="1"/>
    <col min="9737" max="9984" width="9" style="1"/>
    <col min="9985" max="9985" width="8.5" style="1" customWidth="1"/>
    <col min="9986" max="9986" width="8.75" style="1" customWidth="1"/>
    <col min="9987" max="9987" width="10.25" style="1" customWidth="1"/>
    <col min="9988" max="9988" width="9.25" style="1" customWidth="1"/>
    <col min="9989" max="9989" width="12.125" style="1" customWidth="1"/>
    <col min="9990" max="9991" width="10.25" style="1" customWidth="1"/>
    <col min="9992" max="9992" width="13.375" style="1" customWidth="1"/>
    <col min="9993" max="10240" width="9" style="1"/>
    <col min="10241" max="10241" width="8.5" style="1" customWidth="1"/>
    <col min="10242" max="10242" width="8.75" style="1" customWidth="1"/>
    <col min="10243" max="10243" width="10.25" style="1" customWidth="1"/>
    <col min="10244" max="10244" width="9.25" style="1" customWidth="1"/>
    <col min="10245" max="10245" width="12.125" style="1" customWidth="1"/>
    <col min="10246" max="10247" width="10.25" style="1" customWidth="1"/>
    <col min="10248" max="10248" width="13.375" style="1" customWidth="1"/>
    <col min="10249" max="10496" width="9" style="1"/>
    <col min="10497" max="10497" width="8.5" style="1" customWidth="1"/>
    <col min="10498" max="10498" width="8.75" style="1" customWidth="1"/>
    <col min="10499" max="10499" width="10.25" style="1" customWidth="1"/>
    <col min="10500" max="10500" width="9.25" style="1" customWidth="1"/>
    <col min="10501" max="10501" width="12.125" style="1" customWidth="1"/>
    <col min="10502" max="10503" width="10.25" style="1" customWidth="1"/>
    <col min="10504" max="10504" width="13.375" style="1" customWidth="1"/>
    <col min="10505" max="10752" width="9" style="1"/>
    <col min="10753" max="10753" width="8.5" style="1" customWidth="1"/>
    <col min="10754" max="10754" width="8.75" style="1" customWidth="1"/>
    <col min="10755" max="10755" width="10.25" style="1" customWidth="1"/>
    <col min="10756" max="10756" width="9.25" style="1" customWidth="1"/>
    <col min="10757" max="10757" width="12.125" style="1" customWidth="1"/>
    <col min="10758" max="10759" width="10.25" style="1" customWidth="1"/>
    <col min="10760" max="10760" width="13.375" style="1" customWidth="1"/>
    <col min="10761" max="11008" width="9" style="1"/>
    <col min="11009" max="11009" width="8.5" style="1" customWidth="1"/>
    <col min="11010" max="11010" width="8.75" style="1" customWidth="1"/>
    <col min="11011" max="11011" width="10.25" style="1" customWidth="1"/>
    <col min="11012" max="11012" width="9.25" style="1" customWidth="1"/>
    <col min="11013" max="11013" width="12.125" style="1" customWidth="1"/>
    <col min="11014" max="11015" width="10.25" style="1" customWidth="1"/>
    <col min="11016" max="11016" width="13.375" style="1" customWidth="1"/>
    <col min="11017" max="11264" width="9" style="1"/>
    <col min="11265" max="11265" width="8.5" style="1" customWidth="1"/>
    <col min="11266" max="11266" width="8.75" style="1" customWidth="1"/>
    <col min="11267" max="11267" width="10.25" style="1" customWidth="1"/>
    <col min="11268" max="11268" width="9.25" style="1" customWidth="1"/>
    <col min="11269" max="11269" width="12.125" style="1" customWidth="1"/>
    <col min="11270" max="11271" width="10.25" style="1" customWidth="1"/>
    <col min="11272" max="11272" width="13.375" style="1" customWidth="1"/>
    <col min="11273" max="11520" width="9" style="1"/>
    <col min="11521" max="11521" width="8.5" style="1" customWidth="1"/>
    <col min="11522" max="11522" width="8.75" style="1" customWidth="1"/>
    <col min="11523" max="11523" width="10.25" style="1" customWidth="1"/>
    <col min="11524" max="11524" width="9.25" style="1" customWidth="1"/>
    <col min="11525" max="11525" width="12.125" style="1" customWidth="1"/>
    <col min="11526" max="11527" width="10.25" style="1" customWidth="1"/>
    <col min="11528" max="11528" width="13.375" style="1" customWidth="1"/>
    <col min="11529" max="11776" width="9" style="1"/>
    <col min="11777" max="11777" width="8.5" style="1" customWidth="1"/>
    <col min="11778" max="11778" width="8.75" style="1" customWidth="1"/>
    <col min="11779" max="11779" width="10.25" style="1" customWidth="1"/>
    <col min="11780" max="11780" width="9.25" style="1" customWidth="1"/>
    <col min="11781" max="11781" width="12.125" style="1" customWidth="1"/>
    <col min="11782" max="11783" width="10.25" style="1" customWidth="1"/>
    <col min="11784" max="11784" width="13.375" style="1" customWidth="1"/>
    <col min="11785" max="12032" width="9" style="1"/>
    <col min="12033" max="12033" width="8.5" style="1" customWidth="1"/>
    <col min="12034" max="12034" width="8.75" style="1" customWidth="1"/>
    <col min="12035" max="12035" width="10.25" style="1" customWidth="1"/>
    <col min="12036" max="12036" width="9.25" style="1" customWidth="1"/>
    <col min="12037" max="12037" width="12.125" style="1" customWidth="1"/>
    <col min="12038" max="12039" width="10.25" style="1" customWidth="1"/>
    <col min="12040" max="12040" width="13.375" style="1" customWidth="1"/>
    <col min="12041" max="12288" width="9" style="1"/>
    <col min="12289" max="12289" width="8.5" style="1" customWidth="1"/>
    <col min="12290" max="12290" width="8.75" style="1" customWidth="1"/>
    <col min="12291" max="12291" width="10.25" style="1" customWidth="1"/>
    <col min="12292" max="12292" width="9.25" style="1" customWidth="1"/>
    <col min="12293" max="12293" width="12.125" style="1" customWidth="1"/>
    <col min="12294" max="12295" width="10.25" style="1" customWidth="1"/>
    <col min="12296" max="12296" width="13.375" style="1" customWidth="1"/>
    <col min="12297" max="12544" width="9" style="1"/>
    <col min="12545" max="12545" width="8.5" style="1" customWidth="1"/>
    <col min="12546" max="12546" width="8.75" style="1" customWidth="1"/>
    <col min="12547" max="12547" width="10.25" style="1" customWidth="1"/>
    <col min="12548" max="12548" width="9.25" style="1" customWidth="1"/>
    <col min="12549" max="12549" width="12.125" style="1" customWidth="1"/>
    <col min="12550" max="12551" width="10.25" style="1" customWidth="1"/>
    <col min="12552" max="12552" width="13.375" style="1" customWidth="1"/>
    <col min="12553" max="12800" width="9" style="1"/>
    <col min="12801" max="12801" width="8.5" style="1" customWidth="1"/>
    <col min="12802" max="12802" width="8.75" style="1" customWidth="1"/>
    <col min="12803" max="12803" width="10.25" style="1" customWidth="1"/>
    <col min="12804" max="12804" width="9.25" style="1" customWidth="1"/>
    <col min="12805" max="12805" width="12.125" style="1" customWidth="1"/>
    <col min="12806" max="12807" width="10.25" style="1" customWidth="1"/>
    <col min="12808" max="12808" width="13.375" style="1" customWidth="1"/>
    <col min="12809" max="13056" width="9" style="1"/>
    <col min="13057" max="13057" width="8.5" style="1" customWidth="1"/>
    <col min="13058" max="13058" width="8.75" style="1" customWidth="1"/>
    <col min="13059" max="13059" width="10.25" style="1" customWidth="1"/>
    <col min="13060" max="13060" width="9.25" style="1" customWidth="1"/>
    <col min="13061" max="13061" width="12.125" style="1" customWidth="1"/>
    <col min="13062" max="13063" width="10.25" style="1" customWidth="1"/>
    <col min="13064" max="13064" width="13.375" style="1" customWidth="1"/>
    <col min="13065" max="13312" width="9" style="1"/>
    <col min="13313" max="13313" width="8.5" style="1" customWidth="1"/>
    <col min="13314" max="13314" width="8.75" style="1" customWidth="1"/>
    <col min="13315" max="13315" width="10.25" style="1" customWidth="1"/>
    <col min="13316" max="13316" width="9.25" style="1" customWidth="1"/>
    <col min="13317" max="13317" width="12.125" style="1" customWidth="1"/>
    <col min="13318" max="13319" width="10.25" style="1" customWidth="1"/>
    <col min="13320" max="13320" width="13.375" style="1" customWidth="1"/>
    <col min="13321" max="13568" width="9" style="1"/>
    <col min="13569" max="13569" width="8.5" style="1" customWidth="1"/>
    <col min="13570" max="13570" width="8.75" style="1" customWidth="1"/>
    <col min="13571" max="13571" width="10.25" style="1" customWidth="1"/>
    <col min="13572" max="13572" width="9.25" style="1" customWidth="1"/>
    <col min="13573" max="13573" width="12.125" style="1" customWidth="1"/>
    <col min="13574" max="13575" width="10.25" style="1" customWidth="1"/>
    <col min="13576" max="13576" width="13.375" style="1" customWidth="1"/>
    <col min="13577" max="13824" width="9" style="1"/>
    <col min="13825" max="13825" width="8.5" style="1" customWidth="1"/>
    <col min="13826" max="13826" width="8.75" style="1" customWidth="1"/>
    <col min="13827" max="13827" width="10.25" style="1" customWidth="1"/>
    <col min="13828" max="13828" width="9.25" style="1" customWidth="1"/>
    <col min="13829" max="13829" width="12.125" style="1" customWidth="1"/>
    <col min="13830" max="13831" width="10.25" style="1" customWidth="1"/>
    <col min="13832" max="13832" width="13.375" style="1" customWidth="1"/>
    <col min="13833" max="14080" width="9" style="1"/>
    <col min="14081" max="14081" width="8.5" style="1" customWidth="1"/>
    <col min="14082" max="14082" width="8.75" style="1" customWidth="1"/>
    <col min="14083" max="14083" width="10.25" style="1" customWidth="1"/>
    <col min="14084" max="14084" width="9.25" style="1" customWidth="1"/>
    <col min="14085" max="14085" width="12.125" style="1" customWidth="1"/>
    <col min="14086" max="14087" width="10.25" style="1" customWidth="1"/>
    <col min="14088" max="14088" width="13.375" style="1" customWidth="1"/>
    <col min="14089" max="14336" width="9" style="1"/>
    <col min="14337" max="14337" width="8.5" style="1" customWidth="1"/>
    <col min="14338" max="14338" width="8.75" style="1" customWidth="1"/>
    <col min="14339" max="14339" width="10.25" style="1" customWidth="1"/>
    <col min="14340" max="14340" width="9.25" style="1" customWidth="1"/>
    <col min="14341" max="14341" width="12.125" style="1" customWidth="1"/>
    <col min="14342" max="14343" width="10.25" style="1" customWidth="1"/>
    <col min="14344" max="14344" width="13.375" style="1" customWidth="1"/>
    <col min="14345" max="14592" width="9" style="1"/>
    <col min="14593" max="14593" width="8.5" style="1" customWidth="1"/>
    <col min="14594" max="14594" width="8.75" style="1" customWidth="1"/>
    <col min="14595" max="14595" width="10.25" style="1" customWidth="1"/>
    <col min="14596" max="14596" width="9.25" style="1" customWidth="1"/>
    <col min="14597" max="14597" width="12.125" style="1" customWidth="1"/>
    <col min="14598" max="14599" width="10.25" style="1" customWidth="1"/>
    <col min="14600" max="14600" width="13.375" style="1" customWidth="1"/>
    <col min="14601" max="14848" width="9" style="1"/>
    <col min="14849" max="14849" width="8.5" style="1" customWidth="1"/>
    <col min="14850" max="14850" width="8.75" style="1" customWidth="1"/>
    <col min="14851" max="14851" width="10.25" style="1" customWidth="1"/>
    <col min="14852" max="14852" width="9.25" style="1" customWidth="1"/>
    <col min="14853" max="14853" width="12.125" style="1" customWidth="1"/>
    <col min="14854" max="14855" width="10.25" style="1" customWidth="1"/>
    <col min="14856" max="14856" width="13.375" style="1" customWidth="1"/>
    <col min="14857" max="15104" width="9" style="1"/>
    <col min="15105" max="15105" width="8.5" style="1" customWidth="1"/>
    <col min="15106" max="15106" width="8.75" style="1" customWidth="1"/>
    <col min="15107" max="15107" width="10.25" style="1" customWidth="1"/>
    <col min="15108" max="15108" width="9.25" style="1" customWidth="1"/>
    <col min="15109" max="15109" width="12.125" style="1" customWidth="1"/>
    <col min="15110" max="15111" width="10.25" style="1" customWidth="1"/>
    <col min="15112" max="15112" width="13.375" style="1" customWidth="1"/>
    <col min="15113" max="15360" width="9" style="1"/>
    <col min="15361" max="15361" width="8.5" style="1" customWidth="1"/>
    <col min="15362" max="15362" width="8.75" style="1" customWidth="1"/>
    <col min="15363" max="15363" width="10.25" style="1" customWidth="1"/>
    <col min="15364" max="15364" width="9.25" style="1" customWidth="1"/>
    <col min="15365" max="15365" width="12.125" style="1" customWidth="1"/>
    <col min="15366" max="15367" width="10.25" style="1" customWidth="1"/>
    <col min="15368" max="15368" width="13.375" style="1" customWidth="1"/>
    <col min="15369" max="15616" width="9" style="1"/>
    <col min="15617" max="15617" width="8.5" style="1" customWidth="1"/>
    <col min="15618" max="15618" width="8.75" style="1" customWidth="1"/>
    <col min="15619" max="15619" width="10.25" style="1" customWidth="1"/>
    <col min="15620" max="15620" width="9.25" style="1" customWidth="1"/>
    <col min="15621" max="15621" width="12.125" style="1" customWidth="1"/>
    <col min="15622" max="15623" width="10.25" style="1" customWidth="1"/>
    <col min="15624" max="15624" width="13.375" style="1" customWidth="1"/>
    <col min="15625" max="15872" width="9" style="1"/>
    <col min="15873" max="15873" width="8.5" style="1" customWidth="1"/>
    <col min="15874" max="15874" width="8.75" style="1" customWidth="1"/>
    <col min="15875" max="15875" width="10.25" style="1" customWidth="1"/>
    <col min="15876" max="15876" width="9.25" style="1" customWidth="1"/>
    <col min="15877" max="15877" width="12.125" style="1" customWidth="1"/>
    <col min="15878" max="15879" width="10.25" style="1" customWidth="1"/>
    <col min="15880" max="15880" width="13.375" style="1" customWidth="1"/>
    <col min="15881" max="16128" width="9" style="1"/>
    <col min="16129" max="16129" width="8.5" style="1" customWidth="1"/>
    <col min="16130" max="16130" width="8.75" style="1" customWidth="1"/>
    <col min="16131" max="16131" width="10.25" style="1" customWidth="1"/>
    <col min="16132" max="16132" width="9.25" style="1" customWidth="1"/>
    <col min="16133" max="16133" width="12.125" style="1" customWidth="1"/>
    <col min="16134" max="16135" width="10.25" style="1" customWidth="1"/>
    <col min="16136" max="16136" width="13.375" style="1" customWidth="1"/>
    <col min="16137" max="16384" width="9" style="1"/>
  </cols>
  <sheetData>
    <row r="1" ht="18" customHeight="1" spans="1:8">
      <c r="A1" s="15" t="s">
        <v>64</v>
      </c>
      <c r="B1" s="28"/>
      <c r="C1" s="28"/>
      <c r="D1" s="28"/>
      <c r="E1" s="28"/>
      <c r="F1" s="28"/>
      <c r="G1" s="28"/>
      <c r="H1" s="28"/>
    </row>
    <row r="2" ht="28.15" customHeight="1" spans="1:8">
      <c r="A2" s="29" t="s">
        <v>65</v>
      </c>
      <c r="B2" s="29"/>
      <c r="C2" s="29"/>
      <c r="D2" s="29"/>
      <c r="E2" s="29"/>
      <c r="F2" s="29"/>
      <c r="G2" s="29"/>
      <c r="H2" s="29"/>
    </row>
    <row r="3" ht="24" customHeight="1" spans="1:8">
      <c r="B3" s="30"/>
      <c r="C3" s="30"/>
      <c r="D3" s="30"/>
      <c r="E3" s="30"/>
      <c r="F3" s="30"/>
      <c r="G3" s="30"/>
      <c r="H3" s="30" t="s">
        <v>73</v>
      </c>
    </row>
    <row r="4" ht="27.6" customHeight="1" spans="1:8">
      <c r="A4" s="31" t="s">
        <v>750</v>
      </c>
      <c r="B4" s="35" t="s">
        <v>588</v>
      </c>
      <c r="C4" s="35" t="s">
        <v>764</v>
      </c>
      <c r="D4" s="35"/>
      <c r="E4" s="35"/>
      <c r="F4" s="35" t="s">
        <v>765</v>
      </c>
      <c r="G4" s="35"/>
      <c r="H4" s="35"/>
    </row>
    <row r="5" ht="40.15" customHeight="1" spans="1:8">
      <c r="A5" s="31"/>
      <c r="B5" s="35"/>
      <c r="C5" s="35" t="s">
        <v>766</v>
      </c>
      <c r="D5" s="35" t="s">
        <v>604</v>
      </c>
      <c r="E5" s="35" t="s">
        <v>767</v>
      </c>
      <c r="F5" s="35" t="s">
        <v>766</v>
      </c>
      <c r="G5" s="35" t="s">
        <v>604</v>
      </c>
      <c r="H5" s="35" t="s">
        <v>767</v>
      </c>
    </row>
    <row r="6" ht="26.1" customHeight="1" spans="1:8">
      <c r="A6" s="23" t="s">
        <v>755</v>
      </c>
      <c r="B6" s="36">
        <f>C6+F6</f>
        <v>250255</v>
      </c>
      <c r="C6" s="23">
        <v>7830</v>
      </c>
      <c r="D6" s="23">
        <v>0</v>
      </c>
      <c r="E6" s="23">
        <v>7830</v>
      </c>
      <c r="F6" s="23">
        <f>SUM(G6:H6)</f>
        <v>242425</v>
      </c>
      <c r="G6" s="23">
        <v>161700</v>
      </c>
      <c r="H6" s="23">
        <v>80725</v>
      </c>
    </row>
    <row r="7" ht="13.5" spans="1:8">
      <c r="B7" s="34"/>
      <c r="C7" s="34"/>
      <c r="D7" s="34"/>
      <c r="E7" s="34"/>
      <c r="F7" s="34"/>
      <c r="G7" s="34"/>
      <c r="H7" s="34"/>
    </row>
    <row r="8" ht="13.5" spans="1:8">
      <c r="B8" s="34"/>
      <c r="C8" s="34"/>
      <c r="D8" s="34"/>
      <c r="E8" s="34"/>
      <c r="F8" s="34"/>
      <c r="G8" s="34"/>
      <c r="H8" s="34"/>
    </row>
    <row r="9" ht="13.5" spans="1:8">
      <c r="B9" s="34"/>
      <c r="C9" s="34"/>
      <c r="D9" s="34"/>
      <c r="E9" s="34"/>
      <c r="F9" s="34"/>
      <c r="G9" s="34"/>
      <c r="H9" s="34"/>
    </row>
    <row r="10" ht="13.5" spans="1:8">
      <c r="B10" s="34"/>
      <c r="C10" s="34"/>
      <c r="D10" s="34"/>
      <c r="E10" s="34"/>
      <c r="F10" s="34"/>
      <c r="G10" s="34"/>
      <c r="H10" s="34"/>
    </row>
    <row r="11" ht="13.5" spans="1:8">
      <c r="B11" s="34"/>
      <c r="C11" s="34"/>
      <c r="D11" s="34"/>
      <c r="E11" s="34"/>
      <c r="F11" s="34"/>
      <c r="G11" s="34"/>
      <c r="H11" s="34"/>
    </row>
    <row r="12" ht="13.5" spans="1:8">
      <c r="B12" s="34"/>
      <c r="C12" s="34"/>
      <c r="D12" s="34"/>
      <c r="E12" s="34"/>
      <c r="F12" s="34"/>
      <c r="G12" s="34"/>
      <c r="H12" s="34"/>
    </row>
    <row r="13" ht="13.5" spans="1:8">
      <c r="B13" s="34"/>
      <c r="C13" s="34"/>
      <c r="D13" s="34"/>
      <c r="E13" s="34"/>
      <c r="F13" s="34"/>
      <c r="G13" s="34"/>
      <c r="H13" s="34"/>
    </row>
    <row r="14" ht="13.5" spans="1:8">
      <c r="B14" s="34"/>
      <c r="C14" s="34"/>
      <c r="D14" s="34"/>
      <c r="E14" s="34"/>
      <c r="F14" s="34"/>
      <c r="G14" s="34"/>
      <c r="H14" s="34"/>
    </row>
    <row r="15" ht="13.5" spans="1:8">
      <c r="B15" s="34"/>
      <c r="C15" s="34"/>
      <c r="D15" s="34"/>
      <c r="E15" s="34"/>
      <c r="F15" s="34"/>
      <c r="G15" s="34"/>
      <c r="H15" s="34"/>
    </row>
    <row r="16" ht="13.5" spans="1:8">
      <c r="B16" s="34"/>
      <c r="C16" s="34"/>
      <c r="D16" s="34"/>
      <c r="E16" s="34"/>
      <c r="F16" s="34"/>
      <c r="G16" s="34"/>
      <c r="H16" s="34"/>
    </row>
    <row r="17" ht="13.5" spans="2:8">
      <c r="B17" s="34"/>
      <c r="C17" s="34"/>
      <c r="D17" s="34"/>
      <c r="E17" s="34"/>
      <c r="F17" s="34"/>
      <c r="G17" s="34"/>
      <c r="H17" s="34"/>
    </row>
    <row r="18" ht="13.5" spans="2:8">
      <c r="B18" s="34"/>
      <c r="C18" s="34"/>
      <c r="D18" s="34"/>
      <c r="E18" s="34"/>
      <c r="F18" s="34"/>
      <c r="G18" s="34"/>
      <c r="H18" s="34"/>
    </row>
    <row r="19" ht="13.5" spans="2:8">
      <c r="B19" s="34"/>
      <c r="C19" s="34"/>
      <c r="D19" s="34"/>
      <c r="E19" s="34"/>
      <c r="F19" s="34"/>
      <c r="G19" s="34"/>
      <c r="H19" s="34"/>
    </row>
    <row r="20" ht="13.5" spans="2:8">
      <c r="B20" s="34"/>
      <c r="C20" s="34"/>
      <c r="D20" s="34"/>
      <c r="E20" s="34"/>
      <c r="F20" s="34"/>
      <c r="G20" s="34"/>
      <c r="H20" s="34"/>
    </row>
    <row r="21" ht="13.5" spans="2:8">
      <c r="B21" s="34"/>
      <c r="C21" s="34"/>
      <c r="D21" s="34"/>
      <c r="E21" s="34"/>
      <c r="F21" s="34"/>
      <c r="G21" s="34"/>
      <c r="H21" s="34"/>
    </row>
    <row r="22" ht="13.5" spans="2:8">
      <c r="B22" s="34"/>
      <c r="C22" s="34"/>
      <c r="D22" s="34"/>
      <c r="E22" s="34"/>
      <c r="F22" s="34"/>
      <c r="G22" s="34"/>
      <c r="H22" s="34"/>
    </row>
    <row r="23" ht="13.5" spans="2:8">
      <c r="B23" s="34"/>
      <c r="C23" s="34"/>
      <c r="D23" s="34"/>
      <c r="E23" s="34"/>
      <c r="F23" s="34"/>
      <c r="G23" s="34"/>
      <c r="H23" s="34"/>
    </row>
    <row r="24" ht="13.5" spans="2:8">
      <c r="B24" s="34"/>
      <c r="C24" s="34"/>
      <c r="D24" s="34"/>
      <c r="E24" s="34"/>
      <c r="F24" s="34"/>
      <c r="G24" s="34"/>
      <c r="H24" s="34"/>
    </row>
    <row r="25" ht="13.5" spans="2:8">
      <c r="B25" s="34"/>
      <c r="C25" s="34"/>
      <c r="D25" s="34"/>
      <c r="E25" s="34"/>
      <c r="F25" s="34"/>
      <c r="G25" s="34"/>
      <c r="H25" s="34"/>
    </row>
    <row r="26" ht="13.5" spans="2:8">
      <c r="B26" s="34"/>
      <c r="C26" s="34"/>
      <c r="D26" s="34"/>
      <c r="E26" s="34"/>
      <c r="F26" s="34"/>
      <c r="G26" s="34"/>
      <c r="H26" s="34"/>
    </row>
    <row r="27" ht="13.5" spans="2:8">
      <c r="B27" s="34"/>
      <c r="C27" s="34"/>
      <c r="D27" s="34"/>
      <c r="E27" s="34"/>
      <c r="F27" s="34"/>
      <c r="G27" s="34"/>
      <c r="H27" s="34"/>
    </row>
    <row r="28" ht="13.5" spans="2:8">
      <c r="B28" s="34"/>
      <c r="C28" s="34"/>
      <c r="D28" s="34"/>
      <c r="E28" s="34"/>
      <c r="F28" s="34"/>
      <c r="G28" s="34"/>
      <c r="H28" s="34"/>
    </row>
    <row r="29" ht="13.5" spans="2:8">
      <c r="B29" s="34"/>
      <c r="C29" s="34"/>
      <c r="D29" s="34"/>
      <c r="E29" s="34"/>
      <c r="F29" s="34"/>
      <c r="G29" s="34"/>
      <c r="H29" s="34"/>
    </row>
    <row r="30" ht="13.5" spans="2:8">
      <c r="B30" s="34"/>
      <c r="C30" s="34"/>
      <c r="D30" s="34"/>
      <c r="E30" s="34"/>
      <c r="F30" s="34"/>
      <c r="G30" s="34"/>
      <c r="H30" s="34"/>
    </row>
    <row r="31" ht="13.5" spans="2:8">
      <c r="B31" s="34"/>
      <c r="C31" s="34"/>
      <c r="D31" s="34"/>
      <c r="E31" s="34"/>
      <c r="F31" s="34"/>
      <c r="G31" s="34"/>
      <c r="H31" s="34"/>
    </row>
    <row r="32" ht="13.5" spans="2:8">
      <c r="B32" s="34"/>
      <c r="C32" s="34"/>
      <c r="D32" s="34"/>
      <c r="E32" s="34"/>
      <c r="F32" s="34"/>
      <c r="G32" s="34"/>
      <c r="H32" s="34"/>
    </row>
    <row r="33" ht="13.5" spans="2:8">
      <c r="B33" s="34"/>
      <c r="C33" s="34"/>
      <c r="D33" s="34"/>
      <c r="E33" s="34"/>
      <c r="F33" s="34"/>
      <c r="G33" s="34"/>
      <c r="H33" s="34"/>
    </row>
    <row r="34" ht="13.5" spans="2:8">
      <c r="B34" s="34"/>
      <c r="C34" s="34"/>
      <c r="D34" s="34"/>
      <c r="E34" s="34"/>
      <c r="F34" s="34"/>
      <c r="G34" s="34"/>
      <c r="H34" s="34"/>
    </row>
    <row r="35" ht="13.5" spans="2:8">
      <c r="B35" s="34"/>
      <c r="C35" s="34"/>
      <c r="D35" s="34"/>
      <c r="E35" s="34"/>
      <c r="F35" s="34"/>
      <c r="G35" s="34"/>
      <c r="H35" s="34"/>
    </row>
    <row r="36" ht="13.5" spans="2:8">
      <c r="B36" s="34"/>
      <c r="C36" s="34"/>
      <c r="D36" s="34"/>
      <c r="E36" s="34"/>
      <c r="F36" s="34"/>
      <c r="G36" s="34"/>
      <c r="H36" s="34"/>
    </row>
    <row r="37" ht="13.5" spans="2:8">
      <c r="B37" s="34"/>
      <c r="C37" s="34"/>
      <c r="D37" s="34"/>
      <c r="E37" s="34"/>
      <c r="F37" s="34"/>
      <c r="G37" s="34"/>
      <c r="H37" s="34"/>
    </row>
    <row r="38" ht="13.5" spans="2:8">
      <c r="B38" s="34"/>
      <c r="C38" s="34"/>
      <c r="D38" s="34"/>
      <c r="E38" s="34"/>
      <c r="F38" s="34"/>
      <c r="G38" s="34"/>
      <c r="H38" s="34"/>
    </row>
    <row r="39" ht="13.5" spans="2:8">
      <c r="B39" s="34"/>
      <c r="C39" s="34"/>
      <c r="D39" s="34"/>
      <c r="E39" s="34"/>
      <c r="F39" s="34"/>
      <c r="G39" s="34"/>
      <c r="H39" s="34"/>
    </row>
    <row r="40" ht="13.5" spans="2:8">
      <c r="B40" s="34"/>
      <c r="C40" s="34"/>
      <c r="D40" s="34"/>
      <c r="E40" s="34"/>
      <c r="F40" s="34"/>
      <c r="G40" s="34"/>
      <c r="H40" s="34"/>
    </row>
  </sheetData>
  <mergeCells count="5">
    <mergeCell ref="A2:H2"/>
    <mergeCell ref="C4:E4"/>
    <mergeCell ref="F4:H4"/>
    <mergeCell ref="A4:A5"/>
    <mergeCell ref="B4:B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workbookViewId="0">
      <selection activeCell="G30" sqref="G30"/>
    </sheetView>
  </sheetViews>
  <sheetFormatPr defaultColWidth="9" defaultRowHeight="12.75"/>
  <cols>
    <col min="1" max="1" width="18.625" style="1" customWidth="1"/>
    <col min="2" max="3" width="26.625" style="1" customWidth="1"/>
    <col min="4" max="4" width="27.75" style="1" customWidth="1"/>
    <col min="5" max="256" width="9" style="1"/>
    <col min="257" max="257" width="18.625" style="1" customWidth="1"/>
    <col min="258" max="260" width="26.625" style="1" customWidth="1"/>
    <col min="261" max="512" width="9" style="1"/>
    <col min="513" max="513" width="18.625" style="1" customWidth="1"/>
    <col min="514" max="516" width="26.625" style="1" customWidth="1"/>
    <col min="517" max="768" width="9" style="1"/>
    <col min="769" max="769" width="18.625" style="1" customWidth="1"/>
    <col min="770" max="772" width="26.625" style="1" customWidth="1"/>
    <col min="773" max="1024" width="9" style="1"/>
    <col min="1025" max="1025" width="18.625" style="1" customWidth="1"/>
    <col min="1026" max="1028" width="26.625" style="1" customWidth="1"/>
    <col min="1029" max="1280" width="9" style="1"/>
    <col min="1281" max="1281" width="18.625" style="1" customWidth="1"/>
    <col min="1282" max="1284" width="26.625" style="1" customWidth="1"/>
    <col min="1285" max="1536" width="9" style="1"/>
    <col min="1537" max="1537" width="18.625" style="1" customWidth="1"/>
    <col min="1538" max="1540" width="26.625" style="1" customWidth="1"/>
    <col min="1541" max="1792" width="9" style="1"/>
    <col min="1793" max="1793" width="18.625" style="1" customWidth="1"/>
    <col min="1794" max="1796" width="26.625" style="1" customWidth="1"/>
    <col min="1797" max="2048" width="9" style="1"/>
    <col min="2049" max="2049" width="18.625" style="1" customWidth="1"/>
    <col min="2050" max="2052" width="26.625" style="1" customWidth="1"/>
    <col min="2053" max="2304" width="9" style="1"/>
    <col min="2305" max="2305" width="18.625" style="1" customWidth="1"/>
    <col min="2306" max="2308" width="26.625" style="1" customWidth="1"/>
    <col min="2309" max="2560" width="9" style="1"/>
    <col min="2561" max="2561" width="18.625" style="1" customWidth="1"/>
    <col min="2562" max="2564" width="26.625" style="1" customWidth="1"/>
    <col min="2565" max="2816" width="9" style="1"/>
    <col min="2817" max="2817" width="18.625" style="1" customWidth="1"/>
    <col min="2818" max="2820" width="26.625" style="1" customWidth="1"/>
    <col min="2821" max="3072" width="9" style="1"/>
    <col min="3073" max="3073" width="18.625" style="1" customWidth="1"/>
    <col min="3074" max="3076" width="26.625" style="1" customWidth="1"/>
    <col min="3077" max="3328" width="9" style="1"/>
    <col min="3329" max="3329" width="18.625" style="1" customWidth="1"/>
    <col min="3330" max="3332" width="26.625" style="1" customWidth="1"/>
    <col min="3333" max="3584" width="9" style="1"/>
    <col min="3585" max="3585" width="18.625" style="1" customWidth="1"/>
    <col min="3586" max="3588" width="26.625" style="1" customWidth="1"/>
    <col min="3589" max="3840" width="9" style="1"/>
    <col min="3841" max="3841" width="18.625" style="1" customWidth="1"/>
    <col min="3842" max="3844" width="26.625" style="1" customWidth="1"/>
    <col min="3845" max="4096" width="9" style="1"/>
    <col min="4097" max="4097" width="18.625" style="1" customWidth="1"/>
    <col min="4098" max="4100" width="26.625" style="1" customWidth="1"/>
    <col min="4101" max="4352" width="9" style="1"/>
    <col min="4353" max="4353" width="18.625" style="1" customWidth="1"/>
    <col min="4354" max="4356" width="26.625" style="1" customWidth="1"/>
    <col min="4357" max="4608" width="9" style="1"/>
    <col min="4609" max="4609" width="18.625" style="1" customWidth="1"/>
    <col min="4610" max="4612" width="26.625" style="1" customWidth="1"/>
    <col min="4613" max="4864" width="9" style="1"/>
    <col min="4865" max="4865" width="18.625" style="1" customWidth="1"/>
    <col min="4866" max="4868" width="26.625" style="1" customWidth="1"/>
    <col min="4869" max="5120" width="9" style="1"/>
    <col min="5121" max="5121" width="18.625" style="1" customWidth="1"/>
    <col min="5122" max="5124" width="26.625" style="1" customWidth="1"/>
    <col min="5125" max="5376" width="9" style="1"/>
    <col min="5377" max="5377" width="18.625" style="1" customWidth="1"/>
    <col min="5378" max="5380" width="26.625" style="1" customWidth="1"/>
    <col min="5381" max="5632" width="9" style="1"/>
    <col min="5633" max="5633" width="18.625" style="1" customWidth="1"/>
    <col min="5634" max="5636" width="26.625" style="1" customWidth="1"/>
    <col min="5637" max="5888" width="9" style="1"/>
    <col min="5889" max="5889" width="18.625" style="1" customWidth="1"/>
    <col min="5890" max="5892" width="26.625" style="1" customWidth="1"/>
    <col min="5893" max="6144" width="9" style="1"/>
    <col min="6145" max="6145" width="18.625" style="1" customWidth="1"/>
    <col min="6146" max="6148" width="26.625" style="1" customWidth="1"/>
    <col min="6149" max="6400" width="9" style="1"/>
    <col min="6401" max="6401" width="18.625" style="1" customWidth="1"/>
    <col min="6402" max="6404" width="26.625" style="1" customWidth="1"/>
    <col min="6405" max="6656" width="9" style="1"/>
    <col min="6657" max="6657" width="18.625" style="1" customWidth="1"/>
    <col min="6658" max="6660" width="26.625" style="1" customWidth="1"/>
    <col min="6661" max="6912" width="9" style="1"/>
    <col min="6913" max="6913" width="18.625" style="1" customWidth="1"/>
    <col min="6914" max="6916" width="26.625" style="1" customWidth="1"/>
    <col min="6917" max="7168" width="9" style="1"/>
    <col min="7169" max="7169" width="18.625" style="1" customWidth="1"/>
    <col min="7170" max="7172" width="26.625" style="1" customWidth="1"/>
    <col min="7173" max="7424" width="9" style="1"/>
    <col min="7425" max="7425" width="18.625" style="1" customWidth="1"/>
    <col min="7426" max="7428" width="26.625" style="1" customWidth="1"/>
    <col min="7429" max="7680" width="9" style="1"/>
    <col min="7681" max="7681" width="18.625" style="1" customWidth="1"/>
    <col min="7682" max="7684" width="26.625" style="1" customWidth="1"/>
    <col min="7685" max="7936" width="9" style="1"/>
    <col min="7937" max="7937" width="18.625" style="1" customWidth="1"/>
    <col min="7938" max="7940" width="26.625" style="1" customWidth="1"/>
    <col min="7941" max="8192" width="9" style="1"/>
    <col min="8193" max="8193" width="18.625" style="1" customWidth="1"/>
    <col min="8194" max="8196" width="26.625" style="1" customWidth="1"/>
    <col min="8197" max="8448" width="9" style="1"/>
    <col min="8449" max="8449" width="18.625" style="1" customWidth="1"/>
    <col min="8450" max="8452" width="26.625" style="1" customWidth="1"/>
    <col min="8453" max="8704" width="9" style="1"/>
    <col min="8705" max="8705" width="18.625" style="1" customWidth="1"/>
    <col min="8706" max="8708" width="26.625" style="1" customWidth="1"/>
    <col min="8709" max="8960" width="9" style="1"/>
    <col min="8961" max="8961" width="18.625" style="1" customWidth="1"/>
    <col min="8962" max="8964" width="26.625" style="1" customWidth="1"/>
    <col min="8965" max="9216" width="9" style="1"/>
    <col min="9217" max="9217" width="18.625" style="1" customWidth="1"/>
    <col min="9218" max="9220" width="26.625" style="1" customWidth="1"/>
    <col min="9221" max="9472" width="9" style="1"/>
    <col min="9473" max="9473" width="18.625" style="1" customWidth="1"/>
    <col min="9474" max="9476" width="26.625" style="1" customWidth="1"/>
    <col min="9477" max="9728" width="9" style="1"/>
    <col min="9729" max="9729" width="18.625" style="1" customWidth="1"/>
    <col min="9730" max="9732" width="26.625" style="1" customWidth="1"/>
    <col min="9733" max="9984" width="9" style="1"/>
    <col min="9985" max="9985" width="18.625" style="1" customWidth="1"/>
    <col min="9986" max="9988" width="26.625" style="1" customWidth="1"/>
    <col min="9989" max="10240" width="9" style="1"/>
    <col min="10241" max="10241" width="18.625" style="1" customWidth="1"/>
    <col min="10242" max="10244" width="26.625" style="1" customWidth="1"/>
    <col min="10245" max="10496" width="9" style="1"/>
    <col min="10497" max="10497" width="18.625" style="1" customWidth="1"/>
    <col min="10498" max="10500" width="26.625" style="1" customWidth="1"/>
    <col min="10501" max="10752" width="9" style="1"/>
    <col min="10753" max="10753" width="18.625" style="1" customWidth="1"/>
    <col min="10754" max="10756" width="26.625" style="1" customWidth="1"/>
    <col min="10757" max="11008" width="9" style="1"/>
    <col min="11009" max="11009" width="18.625" style="1" customWidth="1"/>
    <col min="11010" max="11012" width="26.625" style="1" customWidth="1"/>
    <col min="11013" max="11264" width="9" style="1"/>
    <col min="11265" max="11265" width="18.625" style="1" customWidth="1"/>
    <col min="11266" max="11268" width="26.625" style="1" customWidth="1"/>
    <col min="11269" max="11520" width="9" style="1"/>
    <col min="11521" max="11521" width="18.625" style="1" customWidth="1"/>
    <col min="11522" max="11524" width="26.625" style="1" customWidth="1"/>
    <col min="11525" max="11776" width="9" style="1"/>
    <col min="11777" max="11777" width="18.625" style="1" customWidth="1"/>
    <col min="11778" max="11780" width="26.625" style="1" customWidth="1"/>
    <col min="11781" max="12032" width="9" style="1"/>
    <col min="12033" max="12033" width="18.625" style="1" customWidth="1"/>
    <col min="12034" max="12036" width="26.625" style="1" customWidth="1"/>
    <col min="12037" max="12288" width="9" style="1"/>
    <col min="12289" max="12289" width="18.625" style="1" customWidth="1"/>
    <col min="12290" max="12292" width="26.625" style="1" customWidth="1"/>
    <col min="12293" max="12544" width="9" style="1"/>
    <col min="12545" max="12545" width="18.625" style="1" customWidth="1"/>
    <col min="12546" max="12548" width="26.625" style="1" customWidth="1"/>
    <col min="12549" max="12800" width="9" style="1"/>
    <col min="12801" max="12801" width="18.625" style="1" customWidth="1"/>
    <col min="12802" max="12804" width="26.625" style="1" customWidth="1"/>
    <col min="12805" max="13056" width="9" style="1"/>
    <col min="13057" max="13057" width="18.625" style="1" customWidth="1"/>
    <col min="13058" max="13060" width="26.625" style="1" customWidth="1"/>
    <col min="13061" max="13312" width="9" style="1"/>
    <col min="13313" max="13313" width="18.625" style="1" customWidth="1"/>
    <col min="13314" max="13316" width="26.625" style="1" customWidth="1"/>
    <col min="13317" max="13568" width="9" style="1"/>
    <col min="13569" max="13569" width="18.625" style="1" customWidth="1"/>
    <col min="13570" max="13572" width="26.625" style="1" customWidth="1"/>
    <col min="13573" max="13824" width="9" style="1"/>
    <col min="13825" max="13825" width="18.625" style="1" customWidth="1"/>
    <col min="13826" max="13828" width="26.625" style="1" customWidth="1"/>
    <col min="13829" max="14080" width="9" style="1"/>
    <col min="14081" max="14081" width="18.625" style="1" customWidth="1"/>
    <col min="14082" max="14084" width="26.625" style="1" customWidth="1"/>
    <col min="14085" max="14336" width="9" style="1"/>
    <col min="14337" max="14337" width="18.625" style="1" customWidth="1"/>
    <col min="14338" max="14340" width="26.625" style="1" customWidth="1"/>
    <col min="14341" max="14592" width="9" style="1"/>
    <col min="14593" max="14593" width="18.625" style="1" customWidth="1"/>
    <col min="14594" max="14596" width="26.625" style="1" customWidth="1"/>
    <col min="14597" max="14848" width="9" style="1"/>
    <col min="14849" max="14849" width="18.625" style="1" customWidth="1"/>
    <col min="14850" max="14852" width="26.625" style="1" customWidth="1"/>
    <col min="14853" max="15104" width="9" style="1"/>
    <col min="15105" max="15105" width="18.625" style="1" customWidth="1"/>
    <col min="15106" max="15108" width="26.625" style="1" customWidth="1"/>
    <col min="15109" max="15360" width="9" style="1"/>
    <col min="15361" max="15361" width="18.625" style="1" customWidth="1"/>
    <col min="15362" max="15364" width="26.625" style="1" customWidth="1"/>
    <col min="15365" max="15616" width="9" style="1"/>
    <col min="15617" max="15617" width="18.625" style="1" customWidth="1"/>
    <col min="15618" max="15620" width="26.625" style="1" customWidth="1"/>
    <col min="15621" max="15872" width="9" style="1"/>
    <col min="15873" max="15873" width="18.625" style="1" customWidth="1"/>
    <col min="15874" max="15876" width="26.625" style="1" customWidth="1"/>
    <col min="15877" max="16128" width="9" style="1"/>
    <col min="16129" max="16129" width="18.625" style="1" customWidth="1"/>
    <col min="16130" max="16132" width="26.625" style="1" customWidth="1"/>
    <col min="16133" max="16384" width="9" style="1"/>
  </cols>
  <sheetData>
    <row r="1" ht="18" customHeight="1" spans="1:13">
      <c r="A1" s="15" t="s">
        <v>66</v>
      </c>
      <c r="B1" s="28"/>
      <c r="C1" s="28"/>
      <c r="D1" s="28"/>
    </row>
    <row r="2" ht="28.15" customHeight="1" spans="1:13">
      <c r="A2" s="29" t="s">
        <v>67</v>
      </c>
      <c r="B2" s="29"/>
      <c r="C2" s="29"/>
      <c r="D2" s="29"/>
    </row>
    <row r="3" ht="24" customHeight="1" spans="1:13">
      <c r="B3" s="30"/>
      <c r="C3" s="30"/>
      <c r="D3" s="30" t="s">
        <v>73</v>
      </c>
    </row>
    <row r="4" ht="35.1" customHeight="1" spans="1:13">
      <c r="A4" s="31" t="s">
        <v>750</v>
      </c>
      <c r="B4" s="32" t="s">
        <v>768</v>
      </c>
      <c r="C4" s="32"/>
      <c r="D4" s="32"/>
    </row>
    <row r="5" ht="40.15" customHeight="1" spans="1:13">
      <c r="A5" s="31"/>
      <c r="B5" s="32" t="s">
        <v>766</v>
      </c>
      <c r="C5" s="32" t="s">
        <v>769</v>
      </c>
      <c r="D5" s="32" t="s">
        <v>770</v>
      </c>
    </row>
    <row r="6" ht="39.95" customHeight="1" spans="1:13">
      <c r="A6" s="23" t="s">
        <v>755</v>
      </c>
      <c r="B6" s="22">
        <f>SUM(C6:D6)</f>
        <v>129049</v>
      </c>
      <c r="C6" s="21">
        <v>90178</v>
      </c>
      <c r="D6" s="21">
        <f>6756+32115</f>
        <v>38871</v>
      </c>
      <c r="G6" s="33"/>
      <c r="H6" s="33"/>
      <c r="I6" s="33"/>
      <c r="J6" s="33"/>
      <c r="K6" s="33"/>
      <c r="L6" s="33"/>
      <c r="M6" s="33"/>
    </row>
    <row r="7" ht="13.5" spans="1:13">
      <c r="B7" s="34"/>
      <c r="C7" s="34"/>
      <c r="D7" s="34"/>
    </row>
    <row r="8" ht="13.5" spans="1:13">
      <c r="B8" s="34"/>
      <c r="C8" s="34"/>
      <c r="D8" s="34"/>
    </row>
    <row r="9" ht="13.5" spans="1:13">
      <c r="B9" s="34"/>
      <c r="C9" s="34"/>
      <c r="D9" s="34"/>
    </row>
    <row r="10" ht="13.5" spans="1:13">
      <c r="B10" s="34"/>
      <c r="C10" s="34"/>
      <c r="D10" s="34"/>
    </row>
    <row r="11" ht="13.5" spans="1:13">
      <c r="B11" s="34"/>
      <c r="C11" s="34"/>
      <c r="D11" s="34"/>
    </row>
    <row r="12" ht="13.5" spans="1:13">
      <c r="B12" s="34"/>
      <c r="C12" s="34"/>
      <c r="D12" s="34"/>
    </row>
    <row r="13" ht="13.5" spans="1:13">
      <c r="B13" s="34"/>
      <c r="C13" s="34"/>
      <c r="D13" s="34"/>
    </row>
    <row r="14" ht="13.5" spans="1:13">
      <c r="B14" s="34"/>
      <c r="C14" s="34"/>
      <c r="D14" s="34"/>
    </row>
    <row r="15" ht="13.5" spans="1:13">
      <c r="B15" s="34"/>
      <c r="C15" s="34"/>
      <c r="D15" s="34"/>
    </row>
    <row r="16" ht="13.5" spans="1:13">
      <c r="B16" s="34"/>
      <c r="C16" s="34"/>
      <c r="D16" s="34"/>
    </row>
    <row r="17" ht="13.5" spans="2:4">
      <c r="B17" s="34"/>
      <c r="C17" s="34"/>
      <c r="D17" s="34"/>
    </row>
    <row r="18" ht="13.5" spans="2:4">
      <c r="B18" s="34"/>
      <c r="C18" s="34"/>
      <c r="D18" s="34"/>
    </row>
    <row r="19" ht="13.5" spans="2:4">
      <c r="B19" s="34"/>
      <c r="C19" s="34"/>
      <c r="D19" s="34"/>
    </row>
    <row r="20" ht="13.5" spans="2:4">
      <c r="B20" s="34"/>
      <c r="C20" s="34"/>
      <c r="D20" s="34"/>
    </row>
    <row r="21" ht="13.5" spans="2:4">
      <c r="B21" s="34"/>
      <c r="C21" s="34"/>
      <c r="D21" s="34"/>
    </row>
    <row r="22" ht="13.5" spans="2:4">
      <c r="B22" s="34"/>
      <c r="C22" s="34"/>
      <c r="D22" s="34"/>
    </row>
    <row r="23" ht="13.5" spans="2:4">
      <c r="B23" s="34"/>
      <c r="C23" s="34"/>
      <c r="D23" s="34"/>
    </row>
    <row r="24" ht="13.5" spans="2:4">
      <c r="B24" s="34"/>
      <c r="C24" s="34"/>
      <c r="D24" s="34"/>
    </row>
    <row r="25" ht="13.5" spans="2:4">
      <c r="B25" s="34"/>
      <c r="C25" s="34"/>
      <c r="D25" s="34"/>
    </row>
    <row r="26" ht="13.5" spans="2:4">
      <c r="B26" s="34"/>
      <c r="C26" s="34"/>
      <c r="D26" s="34"/>
    </row>
    <row r="27" ht="13.5" spans="2:4">
      <c r="B27" s="34"/>
      <c r="C27" s="34"/>
      <c r="D27" s="34"/>
    </row>
    <row r="28" ht="13.5" spans="2:4">
      <c r="B28" s="34"/>
      <c r="C28" s="34"/>
      <c r="D28" s="34"/>
    </row>
    <row r="29" ht="13.5" spans="2:4">
      <c r="B29" s="34"/>
      <c r="C29" s="34"/>
      <c r="D29" s="34"/>
    </row>
    <row r="30" ht="13.5" spans="2:4">
      <c r="B30" s="34"/>
      <c r="C30" s="34"/>
      <c r="D30" s="34"/>
    </row>
    <row r="31" ht="13.5" spans="2:4">
      <c r="B31" s="34"/>
      <c r="C31" s="34"/>
      <c r="D31" s="34"/>
    </row>
    <row r="32" ht="13.5" spans="2:4">
      <c r="B32" s="34"/>
      <c r="C32" s="34"/>
      <c r="D32" s="34"/>
    </row>
    <row r="33" ht="13.5" spans="2:4">
      <c r="B33" s="34"/>
      <c r="C33" s="34"/>
      <c r="D33" s="34"/>
    </row>
    <row r="34" ht="13.5" spans="2:4">
      <c r="B34" s="34"/>
      <c r="C34" s="34"/>
      <c r="D34" s="34"/>
    </row>
    <row r="35" ht="13.5" spans="2:4">
      <c r="B35" s="34"/>
      <c r="C35" s="34"/>
      <c r="D35" s="34"/>
    </row>
    <row r="36" ht="13.5" spans="2:4">
      <c r="B36" s="34"/>
      <c r="C36" s="34"/>
      <c r="D36" s="34"/>
    </row>
    <row r="37" ht="13.5" spans="2:4">
      <c r="B37" s="34"/>
      <c r="C37" s="34"/>
      <c r="D37" s="34"/>
    </row>
    <row r="38" ht="13.5" spans="2:4">
      <c r="B38" s="34"/>
      <c r="C38" s="34"/>
      <c r="D38" s="34"/>
    </row>
    <row r="39" ht="13.5" spans="2:4">
      <c r="B39" s="34"/>
      <c r="C39" s="34"/>
      <c r="D39" s="34"/>
    </row>
    <row r="40" ht="13.5" spans="2:4">
      <c r="B40" s="34"/>
      <c r="C40" s="34"/>
      <c r="D40" s="34"/>
    </row>
    <row r="41" ht="13.5" spans="2:4">
      <c r="B41" s="34"/>
      <c r="C41" s="34"/>
      <c r="D41" s="34"/>
    </row>
    <row r="42" ht="13.5" spans="2:4">
      <c r="B42" s="34"/>
      <c r="C42" s="34"/>
      <c r="D42" s="34"/>
    </row>
    <row r="43" ht="13.5" spans="2:4">
      <c r="B43" s="34"/>
      <c r="C43" s="34"/>
      <c r="D43" s="34"/>
    </row>
    <row r="44" ht="13.5" spans="2:4">
      <c r="B44" s="34"/>
      <c r="C44" s="34"/>
      <c r="D44" s="34"/>
    </row>
    <row r="45" ht="13.5" spans="2:4">
      <c r="B45" s="34"/>
      <c r="C45" s="34"/>
      <c r="D45" s="34"/>
    </row>
    <row r="46" ht="13.5" spans="2:4">
      <c r="B46" s="34"/>
      <c r="C46" s="34"/>
      <c r="D46" s="34"/>
    </row>
    <row r="47" ht="13.5" spans="2:4">
      <c r="B47" s="34"/>
      <c r="C47" s="34"/>
      <c r="D47" s="34"/>
    </row>
    <row r="48" ht="13.5" spans="2:4">
      <c r="B48" s="34"/>
      <c r="C48" s="34"/>
      <c r="D48" s="34"/>
    </row>
    <row r="49" ht="13.5" spans="2:4">
      <c r="B49" s="34"/>
      <c r="C49" s="34"/>
      <c r="D49" s="34"/>
    </row>
  </sheetData>
  <mergeCells count="3">
    <mergeCell ref="A2:D2"/>
    <mergeCell ref="B4:D4"/>
    <mergeCell ref="A4:A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G30" sqref="G30"/>
    </sheetView>
  </sheetViews>
  <sheetFormatPr defaultColWidth="9" defaultRowHeight="12.75"/>
  <cols>
    <col min="1" max="1" width="12" style="1" customWidth="1"/>
    <col min="2" max="2" width="14.625" style="1" customWidth="1"/>
    <col min="3" max="3" width="15.625" style="1" customWidth="1"/>
    <col min="4" max="4" width="16.625" style="1" customWidth="1"/>
    <col min="5" max="6" width="16.125" style="1" customWidth="1"/>
    <col min="7" max="7" width="18.625" style="1" customWidth="1"/>
    <col min="8" max="8" width="14.625" style="1" customWidth="1"/>
    <col min="9" max="255" width="9" style="1"/>
    <col min="256" max="256" width="12" style="1" customWidth="1"/>
    <col min="257" max="264" width="14.625" style="1" customWidth="1"/>
    <col min="265" max="511" width="9" style="1"/>
    <col min="512" max="512" width="12" style="1" customWidth="1"/>
    <col min="513" max="520" width="14.625" style="1" customWidth="1"/>
    <col min="521" max="767" width="9" style="1"/>
    <col min="768" max="768" width="12" style="1" customWidth="1"/>
    <col min="769" max="776" width="14.625" style="1" customWidth="1"/>
    <col min="777" max="1023" width="9" style="1"/>
    <col min="1024" max="1024" width="12" style="1" customWidth="1"/>
    <col min="1025" max="1032" width="14.625" style="1" customWidth="1"/>
    <col min="1033" max="1279" width="9" style="1"/>
    <col min="1280" max="1280" width="12" style="1" customWidth="1"/>
    <col min="1281" max="1288" width="14.625" style="1" customWidth="1"/>
    <col min="1289" max="1535" width="9" style="1"/>
    <col min="1536" max="1536" width="12" style="1" customWidth="1"/>
    <col min="1537" max="1544" width="14.625" style="1" customWidth="1"/>
    <col min="1545" max="1791" width="9" style="1"/>
    <col min="1792" max="1792" width="12" style="1" customWidth="1"/>
    <col min="1793" max="1800" width="14.625" style="1" customWidth="1"/>
    <col min="1801" max="2047" width="9" style="1"/>
    <col min="2048" max="2048" width="12" style="1" customWidth="1"/>
    <col min="2049" max="2056" width="14.625" style="1" customWidth="1"/>
    <col min="2057" max="2303" width="9" style="1"/>
    <col min="2304" max="2304" width="12" style="1" customWidth="1"/>
    <col min="2305" max="2312" width="14.625" style="1" customWidth="1"/>
    <col min="2313" max="2559" width="9" style="1"/>
    <col min="2560" max="2560" width="12" style="1" customWidth="1"/>
    <col min="2561" max="2568" width="14.625" style="1" customWidth="1"/>
    <col min="2569" max="2815" width="9" style="1"/>
    <col min="2816" max="2816" width="12" style="1" customWidth="1"/>
    <col min="2817" max="2824" width="14.625" style="1" customWidth="1"/>
    <col min="2825" max="3071" width="9" style="1"/>
    <col min="3072" max="3072" width="12" style="1" customWidth="1"/>
    <col min="3073" max="3080" width="14.625" style="1" customWidth="1"/>
    <col min="3081" max="3327" width="9" style="1"/>
    <col min="3328" max="3328" width="12" style="1" customWidth="1"/>
    <col min="3329" max="3336" width="14.625" style="1" customWidth="1"/>
    <col min="3337" max="3583" width="9" style="1"/>
    <col min="3584" max="3584" width="12" style="1" customWidth="1"/>
    <col min="3585" max="3592" width="14.625" style="1" customWidth="1"/>
    <col min="3593" max="3839" width="9" style="1"/>
    <col min="3840" max="3840" width="12" style="1" customWidth="1"/>
    <col min="3841" max="3848" width="14.625" style="1" customWidth="1"/>
    <col min="3849" max="4095" width="9" style="1"/>
    <col min="4096" max="4096" width="12" style="1" customWidth="1"/>
    <col min="4097" max="4104" width="14.625" style="1" customWidth="1"/>
    <col min="4105" max="4351" width="9" style="1"/>
    <col min="4352" max="4352" width="12" style="1" customWidth="1"/>
    <col min="4353" max="4360" width="14.625" style="1" customWidth="1"/>
    <col min="4361" max="4607" width="9" style="1"/>
    <col min="4608" max="4608" width="12" style="1" customWidth="1"/>
    <col min="4609" max="4616" width="14.625" style="1" customWidth="1"/>
    <col min="4617" max="4863" width="9" style="1"/>
    <col min="4864" max="4864" width="12" style="1" customWidth="1"/>
    <col min="4865" max="4872" width="14.625" style="1" customWidth="1"/>
    <col min="4873" max="5119" width="9" style="1"/>
    <col min="5120" max="5120" width="12" style="1" customWidth="1"/>
    <col min="5121" max="5128" width="14.625" style="1" customWidth="1"/>
    <col min="5129" max="5375" width="9" style="1"/>
    <col min="5376" max="5376" width="12" style="1" customWidth="1"/>
    <col min="5377" max="5384" width="14.625" style="1" customWidth="1"/>
    <col min="5385" max="5631" width="9" style="1"/>
    <col min="5632" max="5632" width="12" style="1" customWidth="1"/>
    <col min="5633" max="5640" width="14.625" style="1" customWidth="1"/>
    <col min="5641" max="5887" width="9" style="1"/>
    <col min="5888" max="5888" width="12" style="1" customWidth="1"/>
    <col min="5889" max="5896" width="14.625" style="1" customWidth="1"/>
    <col min="5897" max="6143" width="9" style="1"/>
    <col min="6144" max="6144" width="12" style="1" customWidth="1"/>
    <col min="6145" max="6152" width="14.625" style="1" customWidth="1"/>
    <col min="6153" max="6399" width="9" style="1"/>
    <col min="6400" max="6400" width="12" style="1" customWidth="1"/>
    <col min="6401" max="6408" width="14.625" style="1" customWidth="1"/>
    <col min="6409" max="6655" width="9" style="1"/>
    <col min="6656" max="6656" width="12" style="1" customWidth="1"/>
    <col min="6657" max="6664" width="14.625" style="1" customWidth="1"/>
    <col min="6665" max="6911" width="9" style="1"/>
    <col min="6912" max="6912" width="12" style="1" customWidth="1"/>
    <col min="6913" max="6920" width="14.625" style="1" customWidth="1"/>
    <col min="6921" max="7167" width="9" style="1"/>
    <col min="7168" max="7168" width="12" style="1" customWidth="1"/>
    <col min="7169" max="7176" width="14.625" style="1" customWidth="1"/>
    <col min="7177" max="7423" width="9" style="1"/>
    <col min="7424" max="7424" width="12" style="1" customWidth="1"/>
    <col min="7425" max="7432" width="14.625" style="1" customWidth="1"/>
    <col min="7433" max="7679" width="9" style="1"/>
    <col min="7680" max="7680" width="12" style="1" customWidth="1"/>
    <col min="7681" max="7688" width="14.625" style="1" customWidth="1"/>
    <col min="7689" max="7935" width="9" style="1"/>
    <col min="7936" max="7936" width="12" style="1" customWidth="1"/>
    <col min="7937" max="7944" width="14.625" style="1" customWidth="1"/>
    <col min="7945" max="8191" width="9" style="1"/>
    <col min="8192" max="8192" width="12" style="1" customWidth="1"/>
    <col min="8193" max="8200" width="14.625" style="1" customWidth="1"/>
    <col min="8201" max="8447" width="9" style="1"/>
    <col min="8448" max="8448" width="12" style="1" customWidth="1"/>
    <col min="8449" max="8456" width="14.625" style="1" customWidth="1"/>
    <col min="8457" max="8703" width="9" style="1"/>
    <col min="8704" max="8704" width="12" style="1" customWidth="1"/>
    <col min="8705" max="8712" width="14.625" style="1" customWidth="1"/>
    <col min="8713" max="8959" width="9" style="1"/>
    <col min="8960" max="8960" width="12" style="1" customWidth="1"/>
    <col min="8961" max="8968" width="14.625" style="1" customWidth="1"/>
    <col min="8969" max="9215" width="9" style="1"/>
    <col min="9216" max="9216" width="12" style="1" customWidth="1"/>
    <col min="9217" max="9224" width="14.625" style="1" customWidth="1"/>
    <col min="9225" max="9471" width="9" style="1"/>
    <col min="9472" max="9472" width="12" style="1" customWidth="1"/>
    <col min="9473" max="9480" width="14.625" style="1" customWidth="1"/>
    <col min="9481" max="9727" width="9" style="1"/>
    <col min="9728" max="9728" width="12" style="1" customWidth="1"/>
    <col min="9729" max="9736" width="14.625" style="1" customWidth="1"/>
    <col min="9737" max="9983" width="9" style="1"/>
    <col min="9984" max="9984" width="12" style="1" customWidth="1"/>
    <col min="9985" max="9992" width="14.625" style="1" customWidth="1"/>
    <col min="9993" max="10239" width="9" style="1"/>
    <col min="10240" max="10240" width="12" style="1" customWidth="1"/>
    <col min="10241" max="10248" width="14.625" style="1" customWidth="1"/>
    <col min="10249" max="10495" width="9" style="1"/>
    <col min="10496" max="10496" width="12" style="1" customWidth="1"/>
    <col min="10497" max="10504" width="14.625" style="1" customWidth="1"/>
    <col min="10505" max="10751" width="9" style="1"/>
    <col min="10752" max="10752" width="12" style="1" customWidth="1"/>
    <col min="10753" max="10760" width="14.625" style="1" customWidth="1"/>
    <col min="10761" max="11007" width="9" style="1"/>
    <col min="11008" max="11008" width="12" style="1" customWidth="1"/>
    <col min="11009" max="11016" width="14.625" style="1" customWidth="1"/>
    <col min="11017" max="11263" width="9" style="1"/>
    <col min="11264" max="11264" width="12" style="1" customWidth="1"/>
    <col min="11265" max="11272" width="14.625" style="1" customWidth="1"/>
    <col min="11273" max="11519" width="9" style="1"/>
    <col min="11520" max="11520" width="12" style="1" customWidth="1"/>
    <col min="11521" max="11528" width="14.625" style="1" customWidth="1"/>
    <col min="11529" max="11775" width="9" style="1"/>
    <col min="11776" max="11776" width="12" style="1" customWidth="1"/>
    <col min="11777" max="11784" width="14.625" style="1" customWidth="1"/>
    <col min="11785" max="12031" width="9" style="1"/>
    <col min="12032" max="12032" width="12" style="1" customWidth="1"/>
    <col min="12033" max="12040" width="14.625" style="1" customWidth="1"/>
    <col min="12041" max="12287" width="9" style="1"/>
    <col min="12288" max="12288" width="12" style="1" customWidth="1"/>
    <col min="12289" max="12296" width="14.625" style="1" customWidth="1"/>
    <col min="12297" max="12543" width="9" style="1"/>
    <col min="12544" max="12544" width="12" style="1" customWidth="1"/>
    <col min="12545" max="12552" width="14.625" style="1" customWidth="1"/>
    <col min="12553" max="12799" width="9" style="1"/>
    <col min="12800" max="12800" width="12" style="1" customWidth="1"/>
    <col min="12801" max="12808" width="14.625" style="1" customWidth="1"/>
    <col min="12809" max="13055" width="9" style="1"/>
    <col min="13056" max="13056" width="12" style="1" customWidth="1"/>
    <col min="13057" max="13064" width="14.625" style="1" customWidth="1"/>
    <col min="13065" max="13311" width="9" style="1"/>
    <col min="13312" max="13312" width="12" style="1" customWidth="1"/>
    <col min="13313" max="13320" width="14.625" style="1" customWidth="1"/>
    <col min="13321" max="13567" width="9" style="1"/>
    <col min="13568" max="13568" width="12" style="1" customWidth="1"/>
    <col min="13569" max="13576" width="14.625" style="1" customWidth="1"/>
    <col min="13577" max="13823" width="9" style="1"/>
    <col min="13824" max="13824" width="12" style="1" customWidth="1"/>
    <col min="13825" max="13832" width="14.625" style="1" customWidth="1"/>
    <col min="13833" max="14079" width="9" style="1"/>
    <col min="14080" max="14080" width="12" style="1" customWidth="1"/>
    <col min="14081" max="14088" width="14.625" style="1" customWidth="1"/>
    <col min="14089" max="14335" width="9" style="1"/>
    <col min="14336" max="14336" width="12" style="1" customWidth="1"/>
    <col min="14337" max="14344" width="14.625" style="1" customWidth="1"/>
    <col min="14345" max="14591" width="9" style="1"/>
    <col min="14592" max="14592" width="12" style="1" customWidth="1"/>
    <col min="14593" max="14600" width="14.625" style="1" customWidth="1"/>
    <col min="14601" max="14847" width="9" style="1"/>
    <col min="14848" max="14848" width="12" style="1" customWidth="1"/>
    <col min="14849" max="14856" width="14.625" style="1" customWidth="1"/>
    <col min="14857" max="15103" width="9" style="1"/>
    <col min="15104" max="15104" width="12" style="1" customWidth="1"/>
    <col min="15105" max="15112" width="14.625" style="1" customWidth="1"/>
    <col min="15113" max="15359" width="9" style="1"/>
    <col min="15360" max="15360" width="12" style="1" customWidth="1"/>
    <col min="15361" max="15368" width="14.625" style="1" customWidth="1"/>
    <col min="15369" max="15615" width="9" style="1"/>
    <col min="15616" max="15616" width="12" style="1" customWidth="1"/>
    <col min="15617" max="15624" width="14.625" style="1" customWidth="1"/>
    <col min="15625" max="15871" width="9" style="1"/>
    <col min="15872" max="15872" width="12" style="1" customWidth="1"/>
    <col min="15873" max="15880" width="14.625" style="1" customWidth="1"/>
    <col min="15881" max="16127" width="9" style="1"/>
    <col min="16128" max="16128" width="12" style="1" customWidth="1"/>
    <col min="16129" max="16136" width="14.625" style="1" customWidth="1"/>
    <col min="16137" max="16384" width="9" style="1"/>
  </cols>
  <sheetData>
    <row r="1" ht="19.5" customHeight="1" spans="1:11">
      <c r="A1" s="15" t="s">
        <v>68</v>
      </c>
      <c r="D1" s="16"/>
      <c r="E1" s="16"/>
    </row>
    <row r="2" ht="28.15" customHeight="1" spans="1:11">
      <c r="A2" s="17" t="s">
        <v>69</v>
      </c>
      <c r="B2" s="17"/>
      <c r="C2" s="17"/>
      <c r="D2" s="17"/>
      <c r="E2" s="17"/>
      <c r="F2" s="17"/>
      <c r="G2" s="17"/>
      <c r="H2" s="17"/>
    </row>
    <row r="3" ht="19.15" customHeight="1" spans="1:11">
      <c r="D3" s="18"/>
      <c r="H3" s="18" t="s">
        <v>73</v>
      </c>
    </row>
    <row r="4" ht="55.5" customHeight="1" spans="1:11">
      <c r="A4" s="19" t="s">
        <v>750</v>
      </c>
      <c r="B4" s="19" t="s">
        <v>766</v>
      </c>
      <c r="C4" s="19" t="s">
        <v>771</v>
      </c>
      <c r="D4" s="20" t="s">
        <v>772</v>
      </c>
      <c r="E4" s="20" t="s">
        <v>773</v>
      </c>
      <c r="F4" s="19" t="s">
        <v>774</v>
      </c>
      <c r="G4" s="19" t="s">
        <v>775</v>
      </c>
      <c r="H4" s="19" t="s">
        <v>776</v>
      </c>
    </row>
    <row r="5" ht="55.5" customHeight="1" spans="1:11">
      <c r="A5" s="21" t="s">
        <v>755</v>
      </c>
      <c r="B5" s="22">
        <f>SUM(C5:H5)</f>
        <v>242425</v>
      </c>
      <c r="C5" s="21"/>
      <c r="D5" s="21"/>
      <c r="E5" s="21"/>
      <c r="F5" s="21"/>
      <c r="G5" s="21"/>
      <c r="H5" s="23">
        <v>242425</v>
      </c>
      <c r="I5" s="24"/>
      <c r="J5" s="25"/>
      <c r="K5" s="25"/>
    </row>
    <row r="6" ht="19.9" customHeight="1" spans="1:11">
      <c r="A6" s="26"/>
      <c r="B6" s="26"/>
      <c r="C6" s="26"/>
      <c r="D6" s="26"/>
      <c r="E6" s="26"/>
    </row>
    <row r="7" ht="13.5" spans="1:11">
      <c r="D7" s="27"/>
      <c r="E7" s="27"/>
    </row>
    <row r="8" ht="13.5" spans="1:11">
      <c r="D8" s="27"/>
      <c r="E8" s="27"/>
    </row>
    <row r="9" ht="13.5" spans="1:11">
      <c r="D9" s="27"/>
      <c r="E9" s="27"/>
    </row>
    <row r="10" ht="13.5" spans="1:11">
      <c r="D10" s="27"/>
      <c r="E10" s="27"/>
    </row>
    <row r="11" ht="13.5" spans="1:11">
      <c r="D11" s="27"/>
      <c r="E11" s="27"/>
    </row>
    <row r="12" ht="13.5" spans="1:11">
      <c r="D12" s="27"/>
      <c r="E12" s="27"/>
    </row>
    <row r="13" ht="13.5" spans="1:11">
      <c r="D13" s="27"/>
      <c r="E13" s="27"/>
    </row>
    <row r="14" ht="13.5" spans="1:11">
      <c r="D14" s="27"/>
      <c r="E14" s="27"/>
    </row>
    <row r="15" ht="13.5" spans="1:11">
      <c r="D15" s="27"/>
      <c r="E15" s="27"/>
    </row>
    <row r="16" ht="13.5" spans="1:11">
      <c r="D16" s="27"/>
      <c r="E16" s="27"/>
    </row>
    <row r="17" ht="13.5" spans="4:5">
      <c r="D17" s="27"/>
      <c r="E17" s="27"/>
    </row>
    <row r="18" ht="13.5" spans="4:5">
      <c r="D18" s="27"/>
      <c r="E18" s="27"/>
    </row>
    <row r="19" ht="13.5" spans="4:5">
      <c r="D19" s="27"/>
      <c r="E19" s="27"/>
    </row>
    <row r="20" ht="13.5" spans="4:5">
      <c r="D20" s="27"/>
      <c r="E20" s="27"/>
    </row>
    <row r="21" ht="13.5" spans="4:5">
      <c r="D21" s="27"/>
      <c r="E21" s="27"/>
    </row>
    <row r="22" ht="13.5" spans="4:5">
      <c r="D22" s="27"/>
      <c r="E22" s="27"/>
    </row>
    <row r="23" ht="13.5" spans="4:5">
      <c r="D23" s="27"/>
      <c r="E23" s="27"/>
    </row>
    <row r="24" ht="13.5" spans="4:5">
      <c r="D24" s="27"/>
      <c r="E24" s="27"/>
    </row>
    <row r="25" ht="13.5" spans="4:5">
      <c r="D25" s="27"/>
      <c r="E25" s="27"/>
    </row>
    <row r="26" ht="13.5" spans="4:5">
      <c r="D26" s="27"/>
      <c r="E26" s="27"/>
    </row>
    <row r="27" ht="13.5" spans="4:5">
      <c r="D27" s="27"/>
      <c r="E27" s="27"/>
    </row>
    <row r="28" ht="13.5" spans="4:5">
      <c r="D28" s="27"/>
      <c r="E28" s="27"/>
    </row>
    <row r="29" ht="13.5" spans="4:5">
      <c r="D29" s="27"/>
      <c r="E29" s="27"/>
    </row>
    <row r="30" ht="13.5" spans="4:5">
      <c r="D30" s="27"/>
      <c r="E30" s="27"/>
    </row>
    <row r="31" ht="13.5" spans="4:5">
      <c r="D31" s="27"/>
      <c r="E31" s="27"/>
    </row>
    <row r="32" ht="13.5" spans="4:5">
      <c r="D32" s="27"/>
      <c r="E32" s="27"/>
    </row>
    <row r="33" ht="13.5" spans="4:5">
      <c r="D33" s="27"/>
      <c r="E33" s="27"/>
    </row>
    <row r="34" ht="13.5" spans="4:5">
      <c r="D34" s="27"/>
      <c r="E34" s="27"/>
    </row>
    <row r="35" ht="13.5" spans="4:5">
      <c r="D35" s="27"/>
      <c r="E35" s="27"/>
    </row>
    <row r="36" ht="13.5" spans="4:5">
      <c r="D36" s="27"/>
      <c r="E36" s="27"/>
    </row>
    <row r="37" ht="13.5" spans="4:5">
      <c r="D37" s="27"/>
      <c r="E37" s="27"/>
    </row>
    <row r="38" ht="13.5" spans="4:5">
      <c r="D38" s="27"/>
      <c r="E38" s="27"/>
    </row>
    <row r="39" ht="13.5" spans="4:5">
      <c r="D39" s="27"/>
      <c r="E39" s="27"/>
    </row>
    <row r="40" ht="13.5" spans="4:5">
      <c r="D40" s="27"/>
      <c r="E40" s="27"/>
    </row>
    <row r="41" ht="13.5" spans="4:5">
      <c r="D41" s="27"/>
      <c r="E41" s="27"/>
    </row>
    <row r="42" ht="13.5" spans="4:5">
      <c r="D42" s="27"/>
      <c r="E42" s="27"/>
    </row>
    <row r="43" ht="13.5" spans="4:5">
      <c r="D43" s="27"/>
      <c r="E43" s="27"/>
    </row>
    <row r="44" ht="13.5" spans="4:5">
      <c r="D44" s="27"/>
      <c r="E44" s="27"/>
    </row>
    <row r="45" ht="13.5" spans="4:5">
      <c r="D45" s="27"/>
      <c r="E45" s="27"/>
    </row>
    <row r="46" ht="13.5" spans="4:5">
      <c r="D46" s="27"/>
      <c r="E46" s="27"/>
    </row>
    <row r="47" ht="13.5" spans="4:5">
      <c r="D47" s="27"/>
      <c r="E47" s="27"/>
    </row>
    <row r="48" ht="13.5" spans="4:5">
      <c r="D48" s="27"/>
      <c r="E48" s="27"/>
    </row>
    <row r="49" ht="13.5" spans="4:5">
      <c r="D49" s="27"/>
      <c r="E49" s="27"/>
    </row>
  </sheetData>
  <mergeCells count="2">
    <mergeCell ref="A2:H2"/>
    <mergeCell ref="A6:E6"/>
  </mergeCells>
  <printOptions horizontalCentered="1"/>
  <pageMargins left="0.708333333333333" right="0.708333333333333" top="0.747916666666667" bottom="0.747916666666667" header="0.314583333333333" footer="0.314583333333333"/>
  <pageSetup paperSize="9" scale="80" orientation="landscape" horizontalDpi="600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5"/>
  <sheetViews>
    <sheetView tabSelected="1" workbookViewId="0">
      <selection activeCell="G30" sqref="G30"/>
    </sheetView>
  </sheetViews>
  <sheetFormatPr defaultColWidth="9" defaultRowHeight="12.75" outlineLevelCol="1"/>
  <cols>
    <col min="1" max="1" width="43.875" style="1" customWidth="1"/>
    <col min="2" max="2" width="22.375" style="1" customWidth="1"/>
    <col min="3" max="251" width="9" style="1"/>
    <col min="252" max="252" width="43.875" style="1" customWidth="1"/>
    <col min="253" max="253" width="22.375" style="1" customWidth="1"/>
    <col min="254" max="507" width="9" style="1"/>
    <col min="508" max="508" width="43.875" style="1" customWidth="1"/>
    <col min="509" max="509" width="22.375" style="1" customWidth="1"/>
    <col min="510" max="763" width="9" style="1"/>
    <col min="764" max="764" width="43.875" style="1" customWidth="1"/>
    <col min="765" max="765" width="22.375" style="1" customWidth="1"/>
    <col min="766" max="1019" width="9" style="1"/>
    <col min="1020" max="1020" width="43.875" style="1" customWidth="1"/>
    <col min="1021" max="1021" width="22.375" style="1" customWidth="1"/>
    <col min="1022" max="1275" width="9" style="1"/>
    <col min="1276" max="1276" width="43.875" style="1" customWidth="1"/>
    <col min="1277" max="1277" width="22.375" style="1" customWidth="1"/>
    <col min="1278" max="1531" width="9" style="1"/>
    <col min="1532" max="1532" width="43.875" style="1" customWidth="1"/>
    <col min="1533" max="1533" width="22.375" style="1" customWidth="1"/>
    <col min="1534" max="1787" width="9" style="1"/>
    <col min="1788" max="1788" width="43.875" style="1" customWidth="1"/>
    <col min="1789" max="1789" width="22.375" style="1" customWidth="1"/>
    <col min="1790" max="2043" width="9" style="1"/>
    <col min="2044" max="2044" width="43.875" style="1" customWidth="1"/>
    <col min="2045" max="2045" width="22.375" style="1" customWidth="1"/>
    <col min="2046" max="2299" width="9" style="1"/>
    <col min="2300" max="2300" width="43.875" style="1" customWidth="1"/>
    <col min="2301" max="2301" width="22.375" style="1" customWidth="1"/>
    <col min="2302" max="2555" width="9" style="1"/>
    <col min="2556" max="2556" width="43.875" style="1" customWidth="1"/>
    <col min="2557" max="2557" width="22.375" style="1" customWidth="1"/>
    <col min="2558" max="2811" width="9" style="1"/>
    <col min="2812" max="2812" width="43.875" style="1" customWidth="1"/>
    <col min="2813" max="2813" width="22.375" style="1" customWidth="1"/>
    <col min="2814" max="3067" width="9" style="1"/>
    <col min="3068" max="3068" width="43.875" style="1" customWidth="1"/>
    <col min="3069" max="3069" width="22.375" style="1" customWidth="1"/>
    <col min="3070" max="3323" width="9" style="1"/>
    <col min="3324" max="3324" width="43.875" style="1" customWidth="1"/>
    <col min="3325" max="3325" width="22.375" style="1" customWidth="1"/>
    <col min="3326" max="3579" width="9" style="1"/>
    <col min="3580" max="3580" width="43.875" style="1" customWidth="1"/>
    <col min="3581" max="3581" width="22.375" style="1" customWidth="1"/>
    <col min="3582" max="3835" width="9" style="1"/>
    <col min="3836" max="3836" width="43.875" style="1" customWidth="1"/>
    <col min="3837" max="3837" width="22.375" style="1" customWidth="1"/>
    <col min="3838" max="4091" width="9" style="1"/>
    <col min="4092" max="4092" width="43.875" style="1" customWidth="1"/>
    <col min="4093" max="4093" width="22.375" style="1" customWidth="1"/>
    <col min="4094" max="4347" width="9" style="1"/>
    <col min="4348" max="4348" width="43.875" style="1" customWidth="1"/>
    <col min="4349" max="4349" width="22.375" style="1" customWidth="1"/>
    <col min="4350" max="4603" width="9" style="1"/>
    <col min="4604" max="4604" width="43.875" style="1" customWidth="1"/>
    <col min="4605" max="4605" width="22.375" style="1" customWidth="1"/>
    <col min="4606" max="4859" width="9" style="1"/>
    <col min="4860" max="4860" width="43.875" style="1" customWidth="1"/>
    <col min="4861" max="4861" width="22.375" style="1" customWidth="1"/>
    <col min="4862" max="5115" width="9" style="1"/>
    <col min="5116" max="5116" width="43.875" style="1" customWidth="1"/>
    <col min="5117" max="5117" width="22.375" style="1" customWidth="1"/>
    <col min="5118" max="5371" width="9" style="1"/>
    <col min="5372" max="5372" width="43.875" style="1" customWidth="1"/>
    <col min="5373" max="5373" width="22.375" style="1" customWidth="1"/>
    <col min="5374" max="5627" width="9" style="1"/>
    <col min="5628" max="5628" width="43.875" style="1" customWidth="1"/>
    <col min="5629" max="5629" width="22.375" style="1" customWidth="1"/>
    <col min="5630" max="5883" width="9" style="1"/>
    <col min="5884" max="5884" width="43.875" style="1" customWidth="1"/>
    <col min="5885" max="5885" width="22.375" style="1" customWidth="1"/>
    <col min="5886" max="6139" width="9" style="1"/>
    <col min="6140" max="6140" width="43.875" style="1" customWidth="1"/>
    <col min="6141" max="6141" width="22.375" style="1" customWidth="1"/>
    <col min="6142" max="6395" width="9" style="1"/>
    <col min="6396" max="6396" width="43.875" style="1" customWidth="1"/>
    <col min="6397" max="6397" width="22.375" style="1" customWidth="1"/>
    <col min="6398" max="6651" width="9" style="1"/>
    <col min="6652" max="6652" width="43.875" style="1" customWidth="1"/>
    <col min="6653" max="6653" width="22.375" style="1" customWidth="1"/>
    <col min="6654" max="6907" width="9" style="1"/>
    <col min="6908" max="6908" width="43.875" style="1" customWidth="1"/>
    <col min="6909" max="6909" width="22.375" style="1" customWidth="1"/>
    <col min="6910" max="7163" width="9" style="1"/>
    <col min="7164" max="7164" width="43.875" style="1" customWidth="1"/>
    <col min="7165" max="7165" width="22.375" style="1" customWidth="1"/>
    <col min="7166" max="7419" width="9" style="1"/>
    <col min="7420" max="7420" width="43.875" style="1" customWidth="1"/>
    <col min="7421" max="7421" width="22.375" style="1" customWidth="1"/>
    <col min="7422" max="7675" width="9" style="1"/>
    <col min="7676" max="7676" width="43.875" style="1" customWidth="1"/>
    <col min="7677" max="7677" width="22.375" style="1" customWidth="1"/>
    <col min="7678" max="7931" width="9" style="1"/>
    <col min="7932" max="7932" width="43.875" style="1" customWidth="1"/>
    <col min="7933" max="7933" width="22.375" style="1" customWidth="1"/>
    <col min="7934" max="8187" width="9" style="1"/>
    <col min="8188" max="8188" width="43.875" style="1" customWidth="1"/>
    <col min="8189" max="8189" width="22.375" style="1" customWidth="1"/>
    <col min="8190" max="8443" width="9" style="1"/>
    <col min="8444" max="8444" width="43.875" style="1" customWidth="1"/>
    <col min="8445" max="8445" width="22.375" style="1" customWidth="1"/>
    <col min="8446" max="8699" width="9" style="1"/>
    <col min="8700" max="8700" width="43.875" style="1" customWidth="1"/>
    <col min="8701" max="8701" width="22.375" style="1" customWidth="1"/>
    <col min="8702" max="8955" width="9" style="1"/>
    <col min="8956" max="8956" width="43.875" style="1" customWidth="1"/>
    <col min="8957" max="8957" width="22.375" style="1" customWidth="1"/>
    <col min="8958" max="9211" width="9" style="1"/>
    <col min="9212" max="9212" width="43.875" style="1" customWidth="1"/>
    <col min="9213" max="9213" width="22.375" style="1" customWidth="1"/>
    <col min="9214" max="9467" width="9" style="1"/>
    <col min="9468" max="9468" width="43.875" style="1" customWidth="1"/>
    <col min="9469" max="9469" width="22.375" style="1" customWidth="1"/>
    <col min="9470" max="9723" width="9" style="1"/>
    <col min="9724" max="9724" width="43.875" style="1" customWidth="1"/>
    <col min="9725" max="9725" width="22.375" style="1" customWidth="1"/>
    <col min="9726" max="9979" width="9" style="1"/>
    <col min="9980" max="9980" width="43.875" style="1" customWidth="1"/>
    <col min="9981" max="9981" width="22.375" style="1" customWidth="1"/>
    <col min="9982" max="10235" width="9" style="1"/>
    <col min="10236" max="10236" width="43.875" style="1" customWidth="1"/>
    <col min="10237" max="10237" width="22.375" style="1" customWidth="1"/>
    <col min="10238" max="10491" width="9" style="1"/>
    <col min="10492" max="10492" width="43.875" style="1" customWidth="1"/>
    <col min="10493" max="10493" width="22.375" style="1" customWidth="1"/>
    <col min="10494" max="10747" width="9" style="1"/>
    <col min="10748" max="10748" width="43.875" style="1" customWidth="1"/>
    <col min="10749" max="10749" width="22.375" style="1" customWidth="1"/>
    <col min="10750" max="11003" width="9" style="1"/>
    <col min="11004" max="11004" width="43.875" style="1" customWidth="1"/>
    <col min="11005" max="11005" width="22.375" style="1" customWidth="1"/>
    <col min="11006" max="11259" width="9" style="1"/>
    <col min="11260" max="11260" width="43.875" style="1" customWidth="1"/>
    <col min="11261" max="11261" width="22.375" style="1" customWidth="1"/>
    <col min="11262" max="11515" width="9" style="1"/>
    <col min="11516" max="11516" width="43.875" style="1" customWidth="1"/>
    <col min="11517" max="11517" width="22.375" style="1" customWidth="1"/>
    <col min="11518" max="11771" width="9" style="1"/>
    <col min="11772" max="11772" width="43.875" style="1" customWidth="1"/>
    <col min="11773" max="11773" width="22.375" style="1" customWidth="1"/>
    <col min="11774" max="12027" width="9" style="1"/>
    <col min="12028" max="12028" width="43.875" style="1" customWidth="1"/>
    <col min="12029" max="12029" width="22.375" style="1" customWidth="1"/>
    <col min="12030" max="12283" width="9" style="1"/>
    <col min="12284" max="12284" width="43.875" style="1" customWidth="1"/>
    <col min="12285" max="12285" width="22.375" style="1" customWidth="1"/>
    <col min="12286" max="12539" width="9" style="1"/>
    <col min="12540" max="12540" width="43.875" style="1" customWidth="1"/>
    <col min="12541" max="12541" width="22.375" style="1" customWidth="1"/>
    <col min="12542" max="12795" width="9" style="1"/>
    <col min="12796" max="12796" width="43.875" style="1" customWidth="1"/>
    <col min="12797" max="12797" width="22.375" style="1" customWidth="1"/>
    <col min="12798" max="13051" width="9" style="1"/>
    <col min="13052" max="13052" width="43.875" style="1" customWidth="1"/>
    <col min="13053" max="13053" width="22.375" style="1" customWidth="1"/>
    <col min="13054" max="13307" width="9" style="1"/>
    <col min="13308" max="13308" width="43.875" style="1" customWidth="1"/>
    <col min="13309" max="13309" width="22.375" style="1" customWidth="1"/>
    <col min="13310" max="13563" width="9" style="1"/>
    <col min="13564" max="13564" width="43.875" style="1" customWidth="1"/>
    <col min="13565" max="13565" width="22.375" style="1" customWidth="1"/>
    <col min="13566" max="13819" width="9" style="1"/>
    <col min="13820" max="13820" width="43.875" style="1" customWidth="1"/>
    <col min="13821" max="13821" width="22.375" style="1" customWidth="1"/>
    <col min="13822" max="14075" width="9" style="1"/>
    <col min="14076" max="14076" width="43.875" style="1" customWidth="1"/>
    <col min="14077" max="14077" width="22.375" style="1" customWidth="1"/>
    <col min="14078" max="14331" width="9" style="1"/>
    <col min="14332" max="14332" width="43.875" style="1" customWidth="1"/>
    <col min="14333" max="14333" width="22.375" style="1" customWidth="1"/>
    <col min="14334" max="14587" width="9" style="1"/>
    <col min="14588" max="14588" width="43.875" style="1" customWidth="1"/>
    <col min="14589" max="14589" width="22.375" style="1" customWidth="1"/>
    <col min="14590" max="14843" width="9" style="1"/>
    <col min="14844" max="14844" width="43.875" style="1" customWidth="1"/>
    <col min="14845" max="14845" width="22.375" style="1" customWidth="1"/>
    <col min="14846" max="15099" width="9" style="1"/>
    <col min="15100" max="15100" width="43.875" style="1" customWidth="1"/>
    <col min="15101" max="15101" width="22.375" style="1" customWidth="1"/>
    <col min="15102" max="15355" width="9" style="1"/>
    <col min="15356" max="15356" width="43.875" style="1" customWidth="1"/>
    <col min="15357" max="15357" width="22.375" style="1" customWidth="1"/>
    <col min="15358" max="15611" width="9" style="1"/>
    <col min="15612" max="15612" width="43.875" style="1" customWidth="1"/>
    <col min="15613" max="15613" width="22.375" style="1" customWidth="1"/>
    <col min="15614" max="15867" width="9" style="1"/>
    <col min="15868" max="15868" width="43.875" style="1" customWidth="1"/>
    <col min="15869" max="15869" width="22.375" style="1" customWidth="1"/>
    <col min="15870" max="16123" width="9" style="1"/>
    <col min="16124" max="16124" width="43.875" style="1" customWidth="1"/>
    <col min="16125" max="16125" width="22.375" style="1" customWidth="1"/>
    <col min="16126" max="16384" width="9" style="1"/>
  </cols>
  <sheetData>
    <row r="1" ht="18" customHeight="1" spans="1:2">
      <c r="A1" s="2" t="s">
        <v>70</v>
      </c>
      <c r="B1" s="3"/>
    </row>
    <row r="2" ht="28.9" customHeight="1" spans="1:2">
      <c r="A2" s="4" t="s">
        <v>71</v>
      </c>
      <c r="B2" s="4"/>
    </row>
    <row r="3" ht="18" customHeight="1" spans="1:2">
      <c r="A3" s="5"/>
      <c r="B3" s="6" t="s">
        <v>73</v>
      </c>
    </row>
    <row r="4" ht="45" customHeight="1" spans="1:2">
      <c r="A4" s="7" t="s">
        <v>566</v>
      </c>
      <c r="B4" s="7" t="s">
        <v>777</v>
      </c>
    </row>
    <row r="5" ht="24" customHeight="1" spans="1:2">
      <c r="A5" s="8" t="s">
        <v>778</v>
      </c>
      <c r="B5" s="9">
        <f>B6+B7</f>
        <v>1253374</v>
      </c>
    </row>
    <row r="6" ht="24" customHeight="1" spans="1:2">
      <c r="A6" s="10" t="s">
        <v>779</v>
      </c>
      <c r="B6" s="11">
        <v>217814</v>
      </c>
    </row>
    <row r="7" ht="24" customHeight="1" spans="1:2">
      <c r="A7" s="10" t="s">
        <v>780</v>
      </c>
      <c r="B7" s="11">
        <v>1035560</v>
      </c>
    </row>
    <row r="8" ht="24" customHeight="1" spans="1:2">
      <c r="A8" s="8" t="s">
        <v>781</v>
      </c>
      <c r="B8" s="9">
        <f>B9+B10</f>
        <v>1383119</v>
      </c>
    </row>
    <row r="9" ht="24" customHeight="1" spans="1:2">
      <c r="A9" s="10" t="s">
        <v>779</v>
      </c>
      <c r="B9" s="11">
        <v>218141</v>
      </c>
    </row>
    <row r="10" ht="24" customHeight="1" spans="1:2">
      <c r="A10" s="10" t="s">
        <v>780</v>
      </c>
      <c r="B10" s="11">
        <v>1164978</v>
      </c>
    </row>
    <row r="11" ht="24" customHeight="1" spans="1:2">
      <c r="A11" s="8" t="s">
        <v>782</v>
      </c>
      <c r="B11" s="9">
        <f>B13+B16+B17</f>
        <v>250255</v>
      </c>
    </row>
    <row r="12" ht="24" customHeight="1" spans="1:2">
      <c r="A12" s="10" t="s">
        <v>783</v>
      </c>
      <c r="B12" s="11">
        <v>0</v>
      </c>
    </row>
    <row r="13" ht="24" customHeight="1" spans="1:2">
      <c r="A13" s="10" t="s">
        <v>784</v>
      </c>
      <c r="B13" s="11">
        <v>7830</v>
      </c>
    </row>
    <row r="14" ht="24" customHeight="1" spans="1:2">
      <c r="A14" s="10" t="s">
        <v>785</v>
      </c>
      <c r="B14" s="11">
        <v>0</v>
      </c>
    </row>
    <row r="15" ht="24" customHeight="1" spans="1:2">
      <c r="A15" s="10" t="s">
        <v>786</v>
      </c>
      <c r="B15" s="11">
        <v>7830</v>
      </c>
    </row>
    <row r="16" ht="24" customHeight="1" spans="1:2">
      <c r="A16" s="10" t="s">
        <v>787</v>
      </c>
      <c r="B16" s="11">
        <v>161700</v>
      </c>
    </row>
    <row r="17" ht="24" customHeight="1" spans="1:2">
      <c r="A17" s="10" t="s">
        <v>788</v>
      </c>
      <c r="B17" s="11">
        <v>80725</v>
      </c>
    </row>
    <row r="18" ht="24" customHeight="1" spans="1:2">
      <c r="A18" s="10" t="s">
        <v>789</v>
      </c>
      <c r="B18" s="11">
        <f>58200+16000</f>
        <v>74200</v>
      </c>
    </row>
    <row r="19" ht="24" customHeight="1" spans="1:2">
      <c r="A19" s="10" t="s">
        <v>790</v>
      </c>
      <c r="B19" s="11">
        <v>6525</v>
      </c>
    </row>
    <row r="20" ht="24" customHeight="1" spans="1:2">
      <c r="A20" s="8" t="s">
        <v>791</v>
      </c>
      <c r="B20" s="9"/>
    </row>
    <row r="21" ht="24" customHeight="1" spans="1:2">
      <c r="A21" s="8" t="s">
        <v>792</v>
      </c>
      <c r="B21" s="9">
        <f>B22+B24</f>
        <v>90150</v>
      </c>
    </row>
    <row r="22" ht="24" customHeight="1" spans="1:2">
      <c r="A22" s="10" t="s">
        <v>793</v>
      </c>
      <c r="B22" s="11">
        <v>8700</v>
      </c>
    </row>
    <row r="23" ht="24" customHeight="1" spans="1:2">
      <c r="A23" s="10" t="s">
        <v>794</v>
      </c>
      <c r="B23" s="11">
        <v>28</v>
      </c>
    </row>
    <row r="24" ht="24" customHeight="1" spans="1:2">
      <c r="A24" s="10" t="s">
        <v>795</v>
      </c>
      <c r="B24" s="11">
        <v>81450</v>
      </c>
    </row>
    <row r="25" ht="24" customHeight="1" spans="1:2">
      <c r="A25" s="8" t="s">
        <v>796</v>
      </c>
      <c r="B25" s="9">
        <f>B26+B28</f>
        <v>38871</v>
      </c>
    </row>
    <row r="26" ht="24" customHeight="1" spans="1:2">
      <c r="A26" s="10" t="s">
        <v>797</v>
      </c>
      <c r="B26" s="11">
        <v>6756</v>
      </c>
    </row>
    <row r="27" ht="24" customHeight="1" spans="1:2">
      <c r="A27" s="10" t="s">
        <v>798</v>
      </c>
      <c r="B27" s="11">
        <v>15</v>
      </c>
    </row>
    <row r="28" ht="24" customHeight="1" spans="1:2">
      <c r="A28" s="10" t="s">
        <v>799</v>
      </c>
      <c r="B28" s="11">
        <v>32115</v>
      </c>
    </row>
    <row r="29" ht="24" customHeight="1" spans="1:2">
      <c r="A29" s="8" t="s">
        <v>800</v>
      </c>
      <c r="B29" s="9">
        <f>B30+B31</f>
        <v>1487902</v>
      </c>
    </row>
    <row r="30" ht="24" customHeight="1" spans="1:2">
      <c r="A30" s="10" t="s">
        <v>779</v>
      </c>
      <c r="B30" s="11">
        <v>217167</v>
      </c>
    </row>
    <row r="31" ht="24" customHeight="1" spans="1:2">
      <c r="A31" s="10" t="s">
        <v>780</v>
      </c>
      <c r="B31" s="11">
        <v>1270735</v>
      </c>
    </row>
    <row r="32" ht="24" customHeight="1" spans="1:2">
      <c r="A32" s="8" t="s">
        <v>801</v>
      </c>
      <c r="B32" s="9">
        <f>B33+B34</f>
        <v>1554820</v>
      </c>
    </row>
    <row r="33" ht="24" customHeight="1" spans="1:2">
      <c r="A33" s="10" t="s">
        <v>779</v>
      </c>
      <c r="B33" s="11">
        <v>218042</v>
      </c>
    </row>
    <row r="34" ht="24" customHeight="1" spans="1:2">
      <c r="A34" s="10" t="s">
        <v>780</v>
      </c>
      <c r="B34" s="11">
        <v>1336778</v>
      </c>
    </row>
    <row r="35" ht="27" customHeight="1" spans="1:2">
      <c r="A35" s="12"/>
      <c r="B35" s="12"/>
    </row>
    <row r="36" ht="13.5" spans="1:2">
      <c r="A36" s="13"/>
      <c r="B36" s="14"/>
    </row>
    <row r="37" ht="13.5" spans="1:2">
      <c r="A37" s="13"/>
      <c r="B37" s="14"/>
    </row>
    <row r="38" ht="13.5" spans="1:2">
      <c r="A38" s="13"/>
      <c r="B38" s="14"/>
    </row>
    <row r="39" ht="13.5" spans="1:2">
      <c r="A39" s="13"/>
      <c r="B39" s="14"/>
    </row>
    <row r="40" ht="13.5" spans="1:2">
      <c r="A40" s="13"/>
      <c r="B40" s="14"/>
    </row>
    <row r="41" ht="13.5" spans="1:2">
      <c r="A41" s="13"/>
      <c r="B41" s="14"/>
    </row>
    <row r="42" ht="13.5" spans="1:2">
      <c r="A42" s="13"/>
      <c r="B42" s="14"/>
    </row>
    <row r="43" ht="13.5" spans="1:2">
      <c r="A43" s="13"/>
      <c r="B43" s="14"/>
    </row>
    <row r="44" ht="13.5" spans="1:2">
      <c r="A44" s="13"/>
      <c r="B44" s="14"/>
    </row>
    <row r="45" ht="13.5" spans="1:2">
      <c r="A45" s="13"/>
      <c r="B45" s="14"/>
    </row>
    <row r="46" ht="13.5" spans="1:2">
      <c r="A46" s="13"/>
      <c r="B46" s="14"/>
    </row>
    <row r="47" ht="13.5" spans="1:2">
      <c r="A47" s="13"/>
      <c r="B47" s="14"/>
    </row>
    <row r="48" ht="13.5" spans="1:2">
      <c r="A48" s="13"/>
      <c r="B48" s="14"/>
    </row>
    <row r="49" ht="13.5" spans="1:2">
      <c r="A49" s="13"/>
      <c r="B49" s="14"/>
    </row>
    <row r="50" ht="13.5" spans="1:2">
      <c r="A50" s="13"/>
      <c r="B50" s="14"/>
    </row>
    <row r="51" ht="13.5" spans="1:2">
      <c r="A51" s="13"/>
      <c r="B51" s="14"/>
    </row>
    <row r="52" ht="13.5" spans="1:2">
      <c r="A52" s="13"/>
      <c r="B52" s="14"/>
    </row>
    <row r="53" ht="13.5" spans="1:2">
      <c r="A53" s="13"/>
      <c r="B53" s="14"/>
    </row>
    <row r="54" ht="13.5" spans="1:2">
      <c r="A54" s="13"/>
      <c r="B54" s="14"/>
    </row>
    <row r="55" ht="13.5" spans="1:2">
      <c r="A55" s="13"/>
      <c r="B55" s="14"/>
    </row>
    <row r="56" ht="13.5" spans="1:2">
      <c r="A56" s="13"/>
      <c r="B56" s="14"/>
    </row>
    <row r="57" ht="13.5" spans="1:2">
      <c r="A57" s="13"/>
      <c r="B57" s="14"/>
    </row>
    <row r="58" ht="13.5" spans="1:2">
      <c r="A58" s="13"/>
      <c r="B58" s="14"/>
    </row>
    <row r="59" ht="13.5" spans="1:2">
      <c r="A59" s="13"/>
      <c r="B59" s="14"/>
    </row>
    <row r="60" ht="13.5" spans="1:2">
      <c r="A60" s="13"/>
      <c r="B60" s="14"/>
    </row>
    <row r="61" ht="13.5" spans="1:2">
      <c r="A61" s="13"/>
      <c r="B61" s="14"/>
    </row>
    <row r="62" ht="13.5" spans="1:2">
      <c r="A62" s="13"/>
      <c r="B62" s="14"/>
    </row>
    <row r="63" ht="13.5" spans="1:2">
      <c r="A63" s="13"/>
      <c r="B63" s="14"/>
    </row>
    <row r="64" ht="13.5" spans="1:2">
      <c r="A64" s="13"/>
      <c r="B64" s="14"/>
    </row>
    <row r="65" ht="13.5" spans="1:2">
      <c r="A65" s="13"/>
      <c r="B65" s="14"/>
    </row>
    <row r="66" ht="13.5" spans="1:2">
      <c r="A66" s="13"/>
      <c r="B66" s="14"/>
    </row>
    <row r="67" ht="13.5" spans="1:2">
      <c r="A67" s="13"/>
      <c r="B67" s="14"/>
    </row>
    <row r="68" ht="13.5" spans="1:2">
      <c r="A68" s="13"/>
      <c r="B68" s="14"/>
    </row>
    <row r="69" ht="13.5" spans="1:2">
      <c r="A69" s="13"/>
      <c r="B69" s="14"/>
    </row>
    <row r="70" ht="13.5" spans="1:2">
      <c r="A70" s="13"/>
      <c r="B70" s="14"/>
    </row>
    <row r="71" ht="13.5" spans="1:2">
      <c r="A71" s="13"/>
      <c r="B71" s="14"/>
    </row>
    <row r="72" ht="13.5" spans="1:2">
      <c r="A72" s="13"/>
      <c r="B72" s="14"/>
    </row>
    <row r="73" ht="13.5" spans="1:2">
      <c r="A73" s="13"/>
      <c r="B73" s="14"/>
    </row>
    <row r="74" ht="13.5" spans="1:2">
      <c r="A74" s="13"/>
      <c r="B74" s="14"/>
    </row>
    <row r="75" ht="13.5" spans="1:2">
      <c r="A75" s="13"/>
      <c r="B75" s="14"/>
    </row>
    <row r="76" ht="13.5" spans="1:2">
      <c r="A76" s="13"/>
      <c r="B76" s="14"/>
    </row>
    <row r="77" ht="13.5" spans="1:2">
      <c r="A77" s="13"/>
      <c r="B77" s="14"/>
    </row>
    <row r="78" ht="13.5" spans="1:2">
      <c r="A78" s="13"/>
      <c r="B78" s="14"/>
    </row>
    <row r="79" ht="13.5" spans="1:2">
      <c r="A79" s="13"/>
      <c r="B79" s="14"/>
    </row>
    <row r="80" ht="13.5" spans="1:2">
      <c r="A80" s="13"/>
      <c r="B80" s="14"/>
    </row>
    <row r="81" ht="13.5" spans="1:2">
      <c r="A81" s="13"/>
      <c r="B81" s="14"/>
    </row>
    <row r="82" ht="13.5" spans="1:2">
      <c r="A82" s="13"/>
      <c r="B82" s="14"/>
    </row>
    <row r="83" ht="13.5" spans="1:2">
      <c r="A83" s="13"/>
      <c r="B83" s="14"/>
    </row>
    <row r="84" ht="13.5" spans="1:2">
      <c r="A84" s="13"/>
      <c r="B84" s="14"/>
    </row>
    <row r="85" ht="13.5" spans="1:2">
      <c r="A85" s="13"/>
      <c r="B85" s="14"/>
    </row>
  </sheetData>
  <mergeCells count="2">
    <mergeCell ref="A2:B2"/>
    <mergeCell ref="A35:B35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枣庄市财政局</Company>
  <Application>Microsoft Excel</Application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NRWNBB</vt:lpstr>
      <vt:lpstr>首页</vt:lpstr>
      <vt:lpstr>目录</vt:lpstr>
      <vt:lpstr>第一部分</vt:lpstr>
      <vt:lpstr>表1全区收入</vt:lpstr>
      <vt:lpstr>表2全区支出</vt:lpstr>
      <vt:lpstr>GAPEVW</vt:lpstr>
      <vt:lpstr>表3本级收入</vt:lpstr>
      <vt:lpstr>表4本级支出</vt:lpstr>
      <vt:lpstr>表5本级支出（功能分类）</vt:lpstr>
      <vt:lpstr>表6本级一般支出（经济分类）</vt:lpstr>
      <vt:lpstr>表7市级对薛城区一般性转移支付及税收返还情况表 </vt:lpstr>
      <vt:lpstr>表8市级对薛城区专项转移支付情况表</vt:lpstr>
      <vt:lpstr>表9区对镇街返还性支出和转移支付支出情况</vt:lpstr>
      <vt:lpstr>表10区对镇街专项转移支付支出情况</vt:lpstr>
      <vt:lpstr>第二部分</vt:lpstr>
      <vt:lpstr>表11基金收入</vt:lpstr>
      <vt:lpstr>表12基金支出</vt:lpstr>
      <vt:lpstr>表13本级基金收入</vt:lpstr>
      <vt:lpstr>表14本级基金支出</vt:lpstr>
      <vt:lpstr>表15区对镇街政府性基金预算转移支付表</vt:lpstr>
      <vt:lpstr>第三部分</vt:lpstr>
      <vt:lpstr>表16国有资本经营收入决算表</vt:lpstr>
      <vt:lpstr>表17国有资本经营支出决算表</vt:lpstr>
      <vt:lpstr>表18本级国有资本经营收入决算表</vt:lpstr>
      <vt:lpstr>表19本级国有资本经营支出决算表</vt:lpstr>
      <vt:lpstr>表20区对镇街国有资本经营预算转移支付表</vt:lpstr>
      <vt:lpstr>第四部分</vt:lpstr>
      <vt:lpstr>表21社会保险基金收入</vt:lpstr>
      <vt:lpstr>表22社会保险基金支出</vt:lpstr>
      <vt:lpstr>表23本级社会保险基金收入</vt:lpstr>
      <vt:lpstr>表24本级社会保险基金支出</vt:lpstr>
      <vt:lpstr>表25社会保险基金结余</vt:lpstr>
      <vt:lpstr>第五部分</vt:lpstr>
      <vt:lpstr>表26债务限额和余额</vt:lpstr>
      <vt:lpstr>表27一般债务限额和余额</vt:lpstr>
      <vt:lpstr>表28专项债务限额和余额</vt:lpstr>
      <vt:lpstr>表29债券发行</vt:lpstr>
      <vt:lpstr>表30债券还本付息</vt:lpstr>
      <vt:lpstr>表31分地区债券资金使用情况</vt:lpstr>
      <vt:lpstr>表32债务收支决算草案表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于明</dc:creator>
  <cp:lastModifiedBy>Calmfreeze</cp:lastModifiedBy>
  <dcterms:created xsi:type="dcterms:W3CDTF">2000-04-07T09:16:00Z</dcterms:created>
  <cp:lastPrinted>2023-06-24T03:31:00Z</cp:lastPrinted>
  <dcterms:modified xsi:type="dcterms:W3CDTF">2026-10-22T02:27:56Z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3AF622FB906C49C1BF6F23BA5F4DE59A_13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